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Цикличное меню и приложения 2023-2024 гг\Цикличное меню на февраль-март\"/>
    </mc:Choice>
  </mc:AlternateContent>
  <bookViews>
    <workbookView xWindow="0" yWindow="0" windowWidth="28800" windowHeight="12435" tabRatio="500" activeTab="1"/>
  </bookViews>
  <sheets>
    <sheet name="с выходами" sheetId="1" r:id="rId1"/>
    <sheet name="печать" sheetId="2" r:id="rId2"/>
    <sheet name="Лист6" sheetId="3" r:id="rId3"/>
    <sheet name="Лист7" sheetId="4" r:id="rId4"/>
    <sheet name="Лист5" sheetId="5" r:id="rId5"/>
    <sheet name="Лист4" sheetId="6" r:id="rId6"/>
    <sheet name="Лист3" sheetId="7" r:id="rId7"/>
    <sheet name="Лист2" sheetId="8" r:id="rId8"/>
  </sheets>
  <definedNames>
    <definedName name="_GoBack2" localSheetId="1">печать!#REF!</definedName>
    <definedName name="_GoBack2" localSheetId="0">'с выходами'!$P$415</definedName>
    <definedName name="_xlnm.Print_Area" localSheetId="2">Лист6!$A$1:$L$30</definedName>
    <definedName name="_xlnm.Print_Area" localSheetId="3">Лист7!$A$1:$V$31</definedName>
    <definedName name="_xlnm.Print_Area" localSheetId="1">печать!$A$1:$N$482</definedName>
    <definedName name="_xlnm.Print_Area" localSheetId="0">'с выходами'!$A$1:$P$500</definedName>
  </definedNames>
  <calcPr calcId="152511" iterateDelta="1E-4"/>
</workbook>
</file>

<file path=xl/calcChain.xml><?xml version="1.0" encoding="utf-8"?>
<calcChain xmlns="http://schemas.openxmlformats.org/spreadsheetml/2006/main">
  <c r="F26" i="4" l="1"/>
  <c r="E26" i="4"/>
  <c r="D26" i="4"/>
  <c r="J25" i="4"/>
  <c r="I25" i="4"/>
  <c r="F25" i="4"/>
  <c r="E25" i="4"/>
  <c r="D25" i="4"/>
  <c r="N24" i="4"/>
  <c r="O24" i="4" s="1"/>
  <c r="J24" i="4"/>
  <c r="F24" i="4"/>
  <c r="E24" i="4"/>
  <c r="D24" i="4"/>
  <c r="N23" i="4"/>
  <c r="O23" i="4" s="1"/>
  <c r="I23" i="4"/>
  <c r="J23" i="4" s="1"/>
  <c r="F23" i="4"/>
  <c r="E23" i="4"/>
  <c r="D23" i="4"/>
  <c r="O22" i="4"/>
  <c r="N22" i="4"/>
  <c r="J22" i="4"/>
  <c r="F22" i="4"/>
  <c r="E22" i="4"/>
  <c r="D22" i="4"/>
  <c r="O21" i="4"/>
  <c r="N21" i="4"/>
  <c r="J21" i="4"/>
  <c r="I21" i="4"/>
  <c r="F21" i="4"/>
  <c r="E21" i="4"/>
  <c r="D21" i="4"/>
  <c r="N20" i="4"/>
  <c r="O20" i="4" s="1"/>
  <c r="I20" i="4"/>
  <c r="J20" i="4" s="1"/>
  <c r="F20" i="4"/>
  <c r="E20" i="4"/>
  <c r="D20" i="4"/>
  <c r="O19" i="4"/>
  <c r="N19" i="4"/>
  <c r="J19" i="4"/>
  <c r="I19" i="4"/>
  <c r="F19" i="4"/>
  <c r="E19" i="4"/>
  <c r="D19" i="4"/>
  <c r="N18" i="4"/>
  <c r="O18" i="4" s="1"/>
  <c r="I18" i="4"/>
  <c r="J18" i="4" s="1"/>
  <c r="F18" i="4"/>
  <c r="E18" i="4"/>
  <c r="D18" i="4"/>
  <c r="O17" i="4"/>
  <c r="N17" i="4"/>
  <c r="J17" i="4"/>
  <c r="F17" i="4"/>
  <c r="E17" i="4"/>
  <c r="D17" i="4"/>
  <c r="O16" i="4"/>
  <c r="N16" i="4"/>
  <c r="J16" i="4"/>
  <c r="F16" i="4"/>
  <c r="E16" i="4"/>
  <c r="D16" i="4"/>
  <c r="O15" i="4"/>
  <c r="N15" i="4"/>
  <c r="J15" i="4"/>
  <c r="I15" i="4"/>
  <c r="F15" i="4"/>
  <c r="E15" i="4"/>
  <c r="D15" i="4"/>
  <c r="N14" i="4"/>
  <c r="O14" i="4" s="1"/>
  <c r="I14" i="4"/>
  <c r="J14" i="4" s="1"/>
  <c r="F14" i="4"/>
  <c r="E14" i="4"/>
  <c r="D14" i="4"/>
  <c r="O13" i="4"/>
  <c r="N13" i="4"/>
  <c r="J13" i="4"/>
  <c r="I13" i="4"/>
  <c r="F13" i="4"/>
  <c r="E13" i="4"/>
  <c r="D13" i="4"/>
  <c r="N12" i="4"/>
  <c r="O12" i="4" s="1"/>
  <c r="I12" i="4"/>
  <c r="J12" i="4" s="1"/>
  <c r="F12" i="4"/>
  <c r="E12" i="4"/>
  <c r="D12" i="4"/>
  <c r="K8" i="4"/>
  <c r="J8" i="4"/>
  <c r="I8" i="4"/>
  <c r="H8" i="4"/>
  <c r="G8" i="4"/>
  <c r="F8" i="4"/>
  <c r="E8" i="4"/>
  <c r="D8" i="4"/>
  <c r="C8" i="4"/>
  <c r="B8" i="4"/>
  <c r="A8" i="4"/>
  <c r="K7" i="4"/>
  <c r="J7" i="4"/>
  <c r="I7" i="4"/>
  <c r="H7" i="4"/>
  <c r="G7" i="4"/>
  <c r="F7" i="4"/>
  <c r="E7" i="4"/>
  <c r="D7" i="4"/>
  <c r="C7" i="4"/>
  <c r="B7" i="4"/>
  <c r="A7" i="4"/>
  <c r="K6" i="4"/>
  <c r="J6" i="4"/>
  <c r="I6" i="4"/>
  <c r="H6" i="4"/>
  <c r="G6" i="4"/>
  <c r="F6" i="4"/>
  <c r="E6" i="4"/>
  <c r="D6" i="4"/>
  <c r="C6" i="4"/>
  <c r="B6" i="4"/>
  <c r="A6" i="4"/>
  <c r="K5" i="4"/>
  <c r="J5" i="4"/>
  <c r="I5" i="4"/>
  <c r="H5" i="4"/>
  <c r="G5" i="4"/>
  <c r="F5" i="4"/>
  <c r="E5" i="4"/>
  <c r="D5" i="4"/>
  <c r="C5" i="4"/>
  <c r="B5" i="4"/>
  <c r="A5" i="4"/>
  <c r="F26" i="3"/>
  <c r="L24" i="3"/>
  <c r="K24" i="3"/>
  <c r="K26" i="3" s="1"/>
  <c r="J24" i="3"/>
  <c r="I24" i="3"/>
  <c r="I26" i="3" s="1"/>
  <c r="H24" i="3"/>
  <c r="G24" i="3"/>
  <c r="G26" i="3" s="1"/>
  <c r="F24" i="3"/>
  <c r="E24" i="3"/>
  <c r="E26" i="3" s="1"/>
  <c r="D24" i="3"/>
  <c r="C24" i="3"/>
  <c r="C26" i="3" s="1"/>
  <c r="B24" i="3"/>
  <c r="L20" i="3"/>
  <c r="L26" i="3" s="1"/>
  <c r="K20" i="3"/>
  <c r="J20" i="3"/>
  <c r="J26" i="3" s="1"/>
  <c r="I20" i="3"/>
  <c r="H20" i="3"/>
  <c r="H26" i="3" s="1"/>
  <c r="G20" i="3"/>
  <c r="F20" i="3"/>
  <c r="E20" i="3"/>
  <c r="D20" i="3"/>
  <c r="D26" i="3" s="1"/>
  <c r="C20" i="3"/>
  <c r="B20" i="3"/>
  <c r="B26" i="3" s="1"/>
  <c r="F17" i="3"/>
  <c r="E17" i="3"/>
  <c r="D17" i="3"/>
  <c r="C17" i="3"/>
  <c r="B17" i="3"/>
  <c r="L12" i="3"/>
  <c r="H12" i="3"/>
  <c r="D12" i="3"/>
  <c r="L11" i="3"/>
  <c r="K11" i="3"/>
  <c r="K12" i="3" s="1"/>
  <c r="J11" i="3"/>
  <c r="I11" i="3"/>
  <c r="I12" i="3" s="1"/>
  <c r="H11" i="3"/>
  <c r="G11" i="3"/>
  <c r="G12" i="3" s="1"/>
  <c r="F11" i="3"/>
  <c r="E11" i="3"/>
  <c r="E12" i="3" s="1"/>
  <c r="D11" i="3"/>
  <c r="C11" i="3"/>
  <c r="C12" i="3" s="1"/>
  <c r="B11" i="3"/>
  <c r="L9" i="3"/>
  <c r="K9" i="3"/>
  <c r="J9" i="3"/>
  <c r="J12" i="3" s="1"/>
  <c r="I9" i="3"/>
  <c r="H9" i="3"/>
  <c r="G9" i="3"/>
  <c r="F9" i="3"/>
  <c r="F12" i="3" s="1"/>
  <c r="E9" i="3"/>
  <c r="D9" i="3"/>
  <c r="C9" i="3"/>
  <c r="B9" i="3"/>
  <c r="B12" i="3" s="1"/>
  <c r="L6" i="3"/>
  <c r="K6" i="3"/>
  <c r="J6" i="3"/>
  <c r="I6" i="3"/>
  <c r="H6" i="3"/>
  <c r="G6" i="3"/>
  <c r="F6" i="3"/>
  <c r="E6" i="3"/>
  <c r="D6" i="3"/>
  <c r="C6" i="3"/>
  <c r="B6" i="3"/>
  <c r="L4" i="3"/>
  <c r="K4" i="3"/>
  <c r="J4" i="3"/>
  <c r="I4" i="3"/>
  <c r="H4" i="3"/>
  <c r="G4" i="3"/>
  <c r="F4" i="3"/>
  <c r="E4" i="3"/>
  <c r="D4" i="3"/>
  <c r="C4" i="3"/>
  <c r="B4" i="3"/>
  <c r="G476" i="2"/>
  <c r="N475" i="2"/>
  <c r="M475" i="2"/>
  <c r="L475" i="2"/>
  <c r="K475" i="2"/>
  <c r="J475" i="2"/>
  <c r="I475" i="2"/>
  <c r="H475" i="2"/>
  <c r="G475" i="2"/>
  <c r="F475" i="2"/>
  <c r="E475" i="2"/>
  <c r="D475" i="2"/>
  <c r="N471" i="2"/>
  <c r="M471" i="2"/>
  <c r="L471" i="2"/>
  <c r="K471" i="2"/>
  <c r="K476" i="2" s="1"/>
  <c r="J471" i="2"/>
  <c r="I471" i="2"/>
  <c r="H471" i="2"/>
  <c r="G471" i="2"/>
  <c r="F471" i="2"/>
  <c r="E471" i="2"/>
  <c r="D471" i="2"/>
  <c r="N465" i="2"/>
  <c r="M465" i="2"/>
  <c r="M476" i="2" s="1"/>
  <c r="L465" i="2"/>
  <c r="K465" i="2"/>
  <c r="J465" i="2"/>
  <c r="I465" i="2"/>
  <c r="I476" i="2" s="1"/>
  <c r="H465" i="2"/>
  <c r="G465" i="2"/>
  <c r="F465" i="2"/>
  <c r="E465" i="2"/>
  <c r="E476" i="2" s="1"/>
  <c r="D465" i="2"/>
  <c r="N455" i="2"/>
  <c r="M455" i="2"/>
  <c r="L455" i="2"/>
  <c r="K455" i="2"/>
  <c r="J455" i="2"/>
  <c r="I455" i="2"/>
  <c r="H455" i="2"/>
  <c r="G455" i="2"/>
  <c r="F455" i="2"/>
  <c r="E455" i="2"/>
  <c r="D455" i="2"/>
  <c r="N451" i="2"/>
  <c r="M451" i="2"/>
  <c r="L451" i="2"/>
  <c r="K451" i="2"/>
  <c r="K456" i="2" s="1"/>
  <c r="J451" i="2"/>
  <c r="I451" i="2"/>
  <c r="H451" i="2"/>
  <c r="G451" i="2"/>
  <c r="G456" i="2" s="1"/>
  <c r="F451" i="2"/>
  <c r="E451" i="2"/>
  <c r="D451" i="2"/>
  <c r="N445" i="2"/>
  <c r="M445" i="2"/>
  <c r="L445" i="2"/>
  <c r="K445" i="2"/>
  <c r="J445" i="2"/>
  <c r="I445" i="2"/>
  <c r="H445" i="2"/>
  <c r="G445" i="2"/>
  <c r="F445" i="2"/>
  <c r="E445" i="2"/>
  <c r="D445" i="2"/>
  <c r="N436" i="2"/>
  <c r="M436" i="2"/>
  <c r="L436" i="2"/>
  <c r="K436" i="2"/>
  <c r="J436" i="2"/>
  <c r="I436" i="2"/>
  <c r="H436" i="2"/>
  <c r="G436" i="2"/>
  <c r="F436" i="2"/>
  <c r="E436" i="2"/>
  <c r="D436" i="2"/>
  <c r="N431" i="2"/>
  <c r="M431" i="2"/>
  <c r="L431" i="2"/>
  <c r="K431" i="2"/>
  <c r="J431" i="2"/>
  <c r="I431" i="2"/>
  <c r="H431" i="2"/>
  <c r="G431" i="2"/>
  <c r="F431" i="2"/>
  <c r="E431" i="2"/>
  <c r="D431" i="2"/>
  <c r="N424" i="2"/>
  <c r="M424" i="2"/>
  <c r="M437" i="2" s="1"/>
  <c r="L424" i="2"/>
  <c r="K424" i="2"/>
  <c r="K437" i="2" s="1"/>
  <c r="J424" i="2"/>
  <c r="I424" i="2"/>
  <c r="I437" i="2" s="1"/>
  <c r="H424" i="2"/>
  <c r="G424" i="2"/>
  <c r="G437" i="2" s="1"/>
  <c r="F424" i="2"/>
  <c r="E424" i="2"/>
  <c r="E437" i="2" s="1"/>
  <c r="D424" i="2"/>
  <c r="N416" i="2"/>
  <c r="M416" i="2"/>
  <c r="L416" i="2"/>
  <c r="K416" i="2"/>
  <c r="J416" i="2"/>
  <c r="I416" i="2"/>
  <c r="H416" i="2"/>
  <c r="G416" i="2"/>
  <c r="F416" i="2"/>
  <c r="E416" i="2"/>
  <c r="D416" i="2"/>
  <c r="N412" i="2"/>
  <c r="M412" i="2"/>
  <c r="L412" i="2"/>
  <c r="K412" i="2"/>
  <c r="J412" i="2"/>
  <c r="I412" i="2"/>
  <c r="H412" i="2"/>
  <c r="G412" i="2"/>
  <c r="F412" i="2"/>
  <c r="E412" i="2"/>
  <c r="D412" i="2"/>
  <c r="N405" i="2"/>
  <c r="N417" i="2" s="1"/>
  <c r="M405" i="2"/>
  <c r="L405" i="2"/>
  <c r="L417" i="2" s="1"/>
  <c r="K405" i="2"/>
  <c r="J405" i="2"/>
  <c r="J417" i="2" s="1"/>
  <c r="I405" i="2"/>
  <c r="H405" i="2"/>
  <c r="H417" i="2" s="1"/>
  <c r="G405" i="2"/>
  <c r="F405" i="2"/>
  <c r="F417" i="2" s="1"/>
  <c r="E405" i="2"/>
  <c r="D405" i="2"/>
  <c r="D417" i="2" s="1"/>
  <c r="N396" i="2"/>
  <c r="M396" i="2"/>
  <c r="L396" i="2"/>
  <c r="K396" i="2"/>
  <c r="J396" i="2"/>
  <c r="I396" i="2"/>
  <c r="H396" i="2"/>
  <c r="G396" i="2"/>
  <c r="F396" i="2"/>
  <c r="E396" i="2"/>
  <c r="D396" i="2"/>
  <c r="N391" i="2"/>
  <c r="M391" i="2"/>
  <c r="L391" i="2"/>
  <c r="L397" i="2" s="1"/>
  <c r="K391" i="2"/>
  <c r="J391" i="2"/>
  <c r="I391" i="2"/>
  <c r="H391" i="2"/>
  <c r="H397" i="2" s="1"/>
  <c r="G391" i="2"/>
  <c r="F391" i="2"/>
  <c r="E391" i="2"/>
  <c r="D391" i="2"/>
  <c r="D397" i="2" s="1"/>
  <c r="N384" i="2"/>
  <c r="M384" i="2"/>
  <c r="M397" i="2" s="1"/>
  <c r="L384" i="2"/>
  <c r="K384" i="2"/>
  <c r="K397" i="2" s="1"/>
  <c r="J384" i="2"/>
  <c r="I384" i="2"/>
  <c r="I397" i="2" s="1"/>
  <c r="H384" i="2"/>
  <c r="G384" i="2"/>
  <c r="G397" i="2" s="1"/>
  <c r="F384" i="2"/>
  <c r="E384" i="2"/>
  <c r="E397" i="2" s="1"/>
  <c r="D384" i="2"/>
  <c r="N376" i="2"/>
  <c r="M376" i="2"/>
  <c r="L376" i="2"/>
  <c r="K376" i="2"/>
  <c r="J376" i="2"/>
  <c r="I376" i="2"/>
  <c r="H376" i="2"/>
  <c r="G376" i="2"/>
  <c r="F376" i="2"/>
  <c r="E376" i="2"/>
  <c r="D376" i="2"/>
  <c r="N371" i="2"/>
  <c r="M371" i="2"/>
  <c r="L371" i="2"/>
  <c r="K371" i="2"/>
  <c r="J371" i="2"/>
  <c r="I371" i="2"/>
  <c r="H371" i="2"/>
  <c r="G371" i="2"/>
  <c r="F371" i="2"/>
  <c r="E371" i="2"/>
  <c r="D371" i="2"/>
  <c r="N365" i="2"/>
  <c r="M365" i="2"/>
  <c r="M377" i="2" s="1"/>
  <c r="L365" i="2"/>
  <c r="K365" i="2"/>
  <c r="K377" i="2" s="1"/>
  <c r="J365" i="2"/>
  <c r="I365" i="2"/>
  <c r="I377" i="2" s="1"/>
  <c r="H365" i="2"/>
  <c r="G365" i="2"/>
  <c r="G377" i="2" s="1"/>
  <c r="F365" i="2"/>
  <c r="E365" i="2"/>
  <c r="E377" i="2" s="1"/>
  <c r="D365" i="2"/>
  <c r="K357" i="2"/>
  <c r="N356" i="2"/>
  <c r="M356" i="2"/>
  <c r="L356" i="2"/>
  <c r="K356" i="2"/>
  <c r="J356" i="2"/>
  <c r="I356" i="2"/>
  <c r="H356" i="2"/>
  <c r="G356" i="2"/>
  <c r="F356" i="2"/>
  <c r="E356" i="2"/>
  <c r="D356" i="2"/>
  <c r="N352" i="2"/>
  <c r="M352" i="2"/>
  <c r="M357" i="2" s="1"/>
  <c r="L352" i="2"/>
  <c r="K352" i="2"/>
  <c r="J352" i="2"/>
  <c r="I352" i="2"/>
  <c r="I357" i="2" s="1"/>
  <c r="H352" i="2"/>
  <c r="G352" i="2"/>
  <c r="F352" i="2"/>
  <c r="E352" i="2"/>
  <c r="E357" i="2" s="1"/>
  <c r="D352" i="2"/>
  <c r="N345" i="2"/>
  <c r="M345" i="2"/>
  <c r="L345" i="2"/>
  <c r="K345" i="2"/>
  <c r="J345" i="2"/>
  <c r="I345" i="2"/>
  <c r="H345" i="2"/>
  <c r="G345" i="2"/>
  <c r="G357" i="2" s="1"/>
  <c r="F345" i="2"/>
  <c r="E345" i="2"/>
  <c r="D345" i="2"/>
  <c r="N336" i="2"/>
  <c r="M336" i="2"/>
  <c r="L336" i="2"/>
  <c r="K336" i="2"/>
  <c r="J336" i="2"/>
  <c r="I336" i="2"/>
  <c r="H336" i="2"/>
  <c r="G336" i="2"/>
  <c r="F336" i="2"/>
  <c r="E336" i="2"/>
  <c r="D336" i="2"/>
  <c r="N332" i="2"/>
  <c r="M332" i="2"/>
  <c r="L332" i="2"/>
  <c r="K332" i="2"/>
  <c r="J332" i="2"/>
  <c r="I332" i="2"/>
  <c r="H332" i="2"/>
  <c r="G332" i="2"/>
  <c r="F332" i="2"/>
  <c r="E332" i="2"/>
  <c r="D332" i="2"/>
  <c r="N326" i="2"/>
  <c r="M326" i="2"/>
  <c r="M337" i="2" s="1"/>
  <c r="L326" i="2"/>
  <c r="K326" i="2"/>
  <c r="K337" i="2" s="1"/>
  <c r="J326" i="2"/>
  <c r="I326" i="2"/>
  <c r="I337" i="2" s="1"/>
  <c r="H326" i="2"/>
  <c r="G326" i="2"/>
  <c r="G337" i="2" s="1"/>
  <c r="F326" i="2"/>
  <c r="E326" i="2"/>
  <c r="E337" i="2" s="1"/>
  <c r="D326" i="2"/>
  <c r="N317" i="2"/>
  <c r="M317" i="2"/>
  <c r="L317" i="2"/>
  <c r="K317" i="2"/>
  <c r="J317" i="2"/>
  <c r="I317" i="2"/>
  <c r="H317" i="2"/>
  <c r="G317" i="2"/>
  <c r="F317" i="2"/>
  <c r="E317" i="2"/>
  <c r="D317" i="2"/>
  <c r="N312" i="2"/>
  <c r="M312" i="2"/>
  <c r="M318" i="2" s="1"/>
  <c r="L312" i="2"/>
  <c r="K312" i="2"/>
  <c r="K318" i="2" s="1"/>
  <c r="J312" i="2"/>
  <c r="I312" i="2"/>
  <c r="I318" i="2" s="1"/>
  <c r="H312" i="2"/>
  <c r="G312" i="2"/>
  <c r="G318" i="2" s="1"/>
  <c r="F312" i="2"/>
  <c r="E312" i="2"/>
  <c r="E318" i="2" s="1"/>
  <c r="D312" i="2"/>
  <c r="N306" i="2"/>
  <c r="N318" i="2" s="1"/>
  <c r="M306" i="2"/>
  <c r="L306" i="2"/>
  <c r="L318" i="2" s="1"/>
  <c r="K306" i="2"/>
  <c r="J306" i="2"/>
  <c r="J318" i="2" s="1"/>
  <c r="I306" i="2"/>
  <c r="H306" i="2"/>
  <c r="H318" i="2" s="1"/>
  <c r="G306" i="2"/>
  <c r="F306" i="2"/>
  <c r="F318" i="2" s="1"/>
  <c r="E306" i="2"/>
  <c r="D306" i="2"/>
  <c r="D318" i="2" s="1"/>
  <c r="N298" i="2"/>
  <c r="M298" i="2"/>
  <c r="L298" i="2"/>
  <c r="K298" i="2"/>
  <c r="J298" i="2"/>
  <c r="I298" i="2"/>
  <c r="H298" i="2"/>
  <c r="G298" i="2"/>
  <c r="F298" i="2"/>
  <c r="E298" i="2"/>
  <c r="D298" i="2"/>
  <c r="N294" i="2"/>
  <c r="M294" i="2"/>
  <c r="L294" i="2"/>
  <c r="K294" i="2"/>
  <c r="J294" i="2"/>
  <c r="I294" i="2"/>
  <c r="H294" i="2"/>
  <c r="G294" i="2"/>
  <c r="F294" i="2"/>
  <c r="E294" i="2"/>
  <c r="D294" i="2"/>
  <c r="N287" i="2"/>
  <c r="M287" i="2"/>
  <c r="L287" i="2"/>
  <c r="K287" i="2"/>
  <c r="J287" i="2"/>
  <c r="I287" i="2"/>
  <c r="H287" i="2"/>
  <c r="G287" i="2"/>
  <c r="F287" i="2"/>
  <c r="E287" i="2"/>
  <c r="D287" i="2"/>
  <c r="N279" i="2"/>
  <c r="F279" i="2"/>
  <c r="N278" i="2"/>
  <c r="M278" i="2"/>
  <c r="L278" i="2"/>
  <c r="K278" i="2"/>
  <c r="J278" i="2"/>
  <c r="I278" i="2"/>
  <c r="H278" i="2"/>
  <c r="G278" i="2"/>
  <c r="F278" i="2"/>
  <c r="E278" i="2"/>
  <c r="D278" i="2"/>
  <c r="N273" i="2"/>
  <c r="M273" i="2"/>
  <c r="L273" i="2"/>
  <c r="K273" i="2"/>
  <c r="J273" i="2"/>
  <c r="I273" i="2"/>
  <c r="H273" i="2"/>
  <c r="G273" i="2"/>
  <c r="F273" i="2"/>
  <c r="E273" i="2"/>
  <c r="D273" i="2"/>
  <c r="N267" i="2"/>
  <c r="M267" i="2"/>
  <c r="L267" i="2"/>
  <c r="L279" i="2" s="1"/>
  <c r="K267" i="2"/>
  <c r="J267" i="2"/>
  <c r="J279" i="2" s="1"/>
  <c r="I267" i="2"/>
  <c r="H267" i="2"/>
  <c r="H279" i="2" s="1"/>
  <c r="G267" i="2"/>
  <c r="F267" i="2"/>
  <c r="E267" i="2"/>
  <c r="D267" i="2"/>
  <c r="D279" i="2" s="1"/>
  <c r="N258" i="2"/>
  <c r="M258" i="2"/>
  <c r="L258" i="2"/>
  <c r="K258" i="2"/>
  <c r="J258" i="2"/>
  <c r="I258" i="2"/>
  <c r="H258" i="2"/>
  <c r="G258" i="2"/>
  <c r="F258" i="2"/>
  <c r="E258" i="2"/>
  <c r="D258" i="2"/>
  <c r="N253" i="2"/>
  <c r="M253" i="2"/>
  <c r="L253" i="2"/>
  <c r="K253" i="2"/>
  <c r="J253" i="2"/>
  <c r="I253" i="2"/>
  <c r="H253" i="2"/>
  <c r="G253" i="2"/>
  <c r="F253" i="2"/>
  <c r="E253" i="2"/>
  <c r="D253" i="2"/>
  <c r="N246" i="2"/>
  <c r="M246" i="2"/>
  <c r="M259" i="2" s="1"/>
  <c r="L246" i="2"/>
  <c r="K246" i="2"/>
  <c r="K259" i="2" s="1"/>
  <c r="J246" i="2"/>
  <c r="I246" i="2"/>
  <c r="I259" i="2" s="1"/>
  <c r="H246" i="2"/>
  <c r="G246" i="2"/>
  <c r="G259" i="2" s="1"/>
  <c r="F246" i="2"/>
  <c r="E246" i="2"/>
  <c r="E259" i="2" s="1"/>
  <c r="D246" i="2"/>
  <c r="N237" i="2"/>
  <c r="M237" i="2"/>
  <c r="L237" i="2"/>
  <c r="K237" i="2"/>
  <c r="J237" i="2"/>
  <c r="I237" i="2"/>
  <c r="H237" i="2"/>
  <c r="G237" i="2"/>
  <c r="F237" i="2"/>
  <c r="E237" i="2"/>
  <c r="D237" i="2"/>
  <c r="N233" i="2"/>
  <c r="M233" i="2"/>
  <c r="L233" i="2"/>
  <c r="K233" i="2"/>
  <c r="J233" i="2"/>
  <c r="I233" i="2"/>
  <c r="H233" i="2"/>
  <c r="G233" i="2"/>
  <c r="F233" i="2"/>
  <c r="E233" i="2"/>
  <c r="D233" i="2"/>
  <c r="N227" i="2"/>
  <c r="M227" i="2"/>
  <c r="M238" i="2" s="1"/>
  <c r="L227" i="2"/>
  <c r="K227" i="2"/>
  <c r="K238" i="2" s="1"/>
  <c r="J227" i="2"/>
  <c r="I227" i="2"/>
  <c r="I238" i="2" s="1"/>
  <c r="H227" i="2"/>
  <c r="G227" i="2"/>
  <c r="G238" i="2" s="1"/>
  <c r="F227" i="2"/>
  <c r="E227" i="2"/>
  <c r="E238" i="2" s="1"/>
  <c r="D227" i="2"/>
  <c r="L218" i="2"/>
  <c r="L219" i="2" s="1"/>
  <c r="N213" i="2"/>
  <c r="M213" i="2"/>
  <c r="L213" i="2"/>
  <c r="K213" i="2"/>
  <c r="J213" i="2"/>
  <c r="I213" i="2"/>
  <c r="H213" i="2"/>
  <c r="G213" i="2"/>
  <c r="F213" i="2"/>
  <c r="E213" i="2"/>
  <c r="D213" i="2"/>
  <c r="N206" i="2"/>
  <c r="N218" i="2" s="1"/>
  <c r="N219" i="2" s="1"/>
  <c r="M206" i="2"/>
  <c r="M218" i="2" s="1"/>
  <c r="M219" i="2" s="1"/>
  <c r="L206" i="2"/>
  <c r="K206" i="2"/>
  <c r="K218" i="2" s="1"/>
  <c r="K219" i="2" s="1"/>
  <c r="J206" i="2"/>
  <c r="J218" i="2" s="1"/>
  <c r="J219" i="2" s="1"/>
  <c r="I206" i="2"/>
  <c r="I218" i="2" s="1"/>
  <c r="I219" i="2" s="1"/>
  <c r="H206" i="2"/>
  <c r="H218" i="2" s="1"/>
  <c r="H219" i="2" s="1"/>
  <c r="G206" i="2"/>
  <c r="G218" i="2" s="1"/>
  <c r="G219" i="2" s="1"/>
  <c r="F206" i="2"/>
  <c r="F218" i="2" s="1"/>
  <c r="F219" i="2" s="1"/>
  <c r="E206" i="2"/>
  <c r="E218" i="2" s="1"/>
  <c r="E219" i="2" s="1"/>
  <c r="D206" i="2"/>
  <c r="D218" i="2" s="1"/>
  <c r="D219" i="2" s="1"/>
  <c r="N197" i="2"/>
  <c r="M197" i="2"/>
  <c r="L197" i="2"/>
  <c r="K197" i="2"/>
  <c r="J197" i="2"/>
  <c r="I197" i="2"/>
  <c r="H197" i="2"/>
  <c r="G197" i="2"/>
  <c r="F197" i="2"/>
  <c r="E197" i="2"/>
  <c r="D197" i="2"/>
  <c r="N193" i="2"/>
  <c r="M193" i="2"/>
  <c r="L193" i="2"/>
  <c r="K193" i="2"/>
  <c r="K198" i="2" s="1"/>
  <c r="J193" i="2"/>
  <c r="I193" i="2"/>
  <c r="H193" i="2"/>
  <c r="G193" i="2"/>
  <c r="G198" i="2" s="1"/>
  <c r="F193" i="2"/>
  <c r="E193" i="2"/>
  <c r="D193" i="2"/>
  <c r="N187" i="2"/>
  <c r="M187" i="2"/>
  <c r="L187" i="2"/>
  <c r="K187" i="2"/>
  <c r="J187" i="2"/>
  <c r="I187" i="2"/>
  <c r="H187" i="2"/>
  <c r="G187" i="2"/>
  <c r="F187" i="2"/>
  <c r="E187" i="2"/>
  <c r="D187" i="2"/>
  <c r="N179" i="2"/>
  <c r="M179" i="2"/>
  <c r="L179" i="2"/>
  <c r="K179" i="2"/>
  <c r="J179" i="2"/>
  <c r="I179" i="2"/>
  <c r="H179" i="2"/>
  <c r="G179" i="2"/>
  <c r="F179" i="2"/>
  <c r="E179" i="2"/>
  <c r="D179" i="2"/>
  <c r="N175" i="2"/>
  <c r="M175" i="2"/>
  <c r="L175" i="2"/>
  <c r="K175" i="2"/>
  <c r="J175" i="2"/>
  <c r="I175" i="2"/>
  <c r="H175" i="2"/>
  <c r="G175" i="2"/>
  <c r="F175" i="2"/>
  <c r="E175" i="2"/>
  <c r="D175" i="2"/>
  <c r="N168" i="2"/>
  <c r="N180" i="2" s="1"/>
  <c r="M168" i="2"/>
  <c r="L168" i="2"/>
  <c r="L180" i="2" s="1"/>
  <c r="K168" i="2"/>
  <c r="J168" i="2"/>
  <c r="J180" i="2" s="1"/>
  <c r="I168" i="2"/>
  <c r="H168" i="2"/>
  <c r="H180" i="2" s="1"/>
  <c r="G168" i="2"/>
  <c r="F168" i="2"/>
  <c r="F180" i="2" s="1"/>
  <c r="E168" i="2"/>
  <c r="D168" i="2"/>
  <c r="D180" i="2" s="1"/>
  <c r="H161" i="2"/>
  <c r="N160" i="2"/>
  <c r="M160" i="2"/>
  <c r="L160" i="2"/>
  <c r="K160" i="2"/>
  <c r="J160" i="2"/>
  <c r="I160" i="2"/>
  <c r="H160" i="2"/>
  <c r="G160" i="2"/>
  <c r="F160" i="2"/>
  <c r="E160" i="2"/>
  <c r="D160" i="2"/>
  <c r="N155" i="2"/>
  <c r="M155" i="2"/>
  <c r="L155" i="2"/>
  <c r="L161" i="2" s="1"/>
  <c r="K155" i="2"/>
  <c r="J155" i="2"/>
  <c r="I155" i="2"/>
  <c r="H155" i="2"/>
  <c r="G155" i="2"/>
  <c r="F155" i="2"/>
  <c r="E155" i="2"/>
  <c r="D155" i="2"/>
  <c r="D161" i="2" s="1"/>
  <c r="N148" i="2"/>
  <c r="N161" i="2" s="1"/>
  <c r="M148" i="2"/>
  <c r="M161" i="2" s="1"/>
  <c r="L148" i="2"/>
  <c r="K148" i="2"/>
  <c r="K161" i="2" s="1"/>
  <c r="J148" i="2"/>
  <c r="J161" i="2" s="1"/>
  <c r="I148" i="2"/>
  <c r="I161" i="2" s="1"/>
  <c r="H148" i="2"/>
  <c r="G148" i="2"/>
  <c r="G161" i="2" s="1"/>
  <c r="F148" i="2"/>
  <c r="F161" i="2" s="1"/>
  <c r="E148" i="2"/>
  <c r="E161" i="2" s="1"/>
  <c r="D148" i="2"/>
  <c r="N140" i="2"/>
  <c r="M140" i="2"/>
  <c r="L140" i="2"/>
  <c r="K140" i="2"/>
  <c r="J140" i="2"/>
  <c r="I140" i="2"/>
  <c r="H140" i="2"/>
  <c r="G140" i="2"/>
  <c r="F140" i="2"/>
  <c r="E140" i="2"/>
  <c r="D140" i="2"/>
  <c r="N135" i="2"/>
  <c r="M135" i="2"/>
  <c r="L135" i="2"/>
  <c r="K135" i="2"/>
  <c r="J135" i="2"/>
  <c r="I135" i="2"/>
  <c r="H135" i="2"/>
  <c r="G135" i="2"/>
  <c r="F135" i="2"/>
  <c r="E135" i="2"/>
  <c r="D135" i="2"/>
  <c r="N129" i="2"/>
  <c r="N141" i="2" s="1"/>
  <c r="M129" i="2"/>
  <c r="L129" i="2"/>
  <c r="K129" i="2"/>
  <c r="J129" i="2"/>
  <c r="J141" i="2" s="1"/>
  <c r="I129" i="2"/>
  <c r="H129" i="2"/>
  <c r="G129" i="2"/>
  <c r="F129" i="2"/>
  <c r="F141" i="2" s="1"/>
  <c r="E129" i="2"/>
  <c r="D129" i="2"/>
  <c r="N120" i="2"/>
  <c r="M120" i="2"/>
  <c r="L120" i="2"/>
  <c r="K120" i="2"/>
  <c r="J120" i="2"/>
  <c r="I120" i="2"/>
  <c r="H120" i="2"/>
  <c r="G120" i="2"/>
  <c r="F120" i="2"/>
  <c r="E120" i="2"/>
  <c r="D120" i="2"/>
  <c r="N116" i="2"/>
  <c r="M116" i="2"/>
  <c r="L116" i="2"/>
  <c r="K116" i="2"/>
  <c r="J116" i="2"/>
  <c r="I116" i="2"/>
  <c r="H116" i="2"/>
  <c r="G116" i="2"/>
  <c r="F116" i="2"/>
  <c r="E116" i="2"/>
  <c r="D116" i="2"/>
  <c r="N109" i="2"/>
  <c r="M109" i="2"/>
  <c r="M121" i="2" s="1"/>
  <c r="L109" i="2"/>
  <c r="K109" i="2"/>
  <c r="K121" i="2" s="1"/>
  <c r="J109" i="2"/>
  <c r="I109" i="2"/>
  <c r="I121" i="2" s="1"/>
  <c r="H109" i="2"/>
  <c r="G109" i="2"/>
  <c r="G121" i="2" s="1"/>
  <c r="F109" i="2"/>
  <c r="E109" i="2"/>
  <c r="E121" i="2" s="1"/>
  <c r="D109" i="2"/>
  <c r="N100" i="2"/>
  <c r="M100" i="2"/>
  <c r="L100" i="2"/>
  <c r="K100" i="2"/>
  <c r="J100" i="2"/>
  <c r="I100" i="2"/>
  <c r="H100" i="2"/>
  <c r="G100" i="2"/>
  <c r="F100" i="2"/>
  <c r="E100" i="2"/>
  <c r="D100" i="2"/>
  <c r="N95" i="2"/>
  <c r="M95" i="2"/>
  <c r="L95" i="2"/>
  <c r="K95" i="2"/>
  <c r="J95" i="2"/>
  <c r="I95" i="2"/>
  <c r="H95" i="2"/>
  <c r="G95" i="2"/>
  <c r="F95" i="2"/>
  <c r="E95" i="2"/>
  <c r="D95" i="2"/>
  <c r="N89" i="2"/>
  <c r="N101" i="2" s="1"/>
  <c r="M89" i="2"/>
  <c r="L89" i="2"/>
  <c r="L101" i="2" s="1"/>
  <c r="K89" i="2"/>
  <c r="J89" i="2"/>
  <c r="J101" i="2" s="1"/>
  <c r="I89" i="2"/>
  <c r="H89" i="2"/>
  <c r="H101" i="2" s="1"/>
  <c r="G89" i="2"/>
  <c r="F89" i="2"/>
  <c r="F101" i="2" s="1"/>
  <c r="E89" i="2"/>
  <c r="D89" i="2"/>
  <c r="D101" i="2" s="1"/>
  <c r="N81" i="2"/>
  <c r="M81" i="2"/>
  <c r="L81" i="2"/>
  <c r="K81" i="2"/>
  <c r="J81" i="2"/>
  <c r="I81" i="2"/>
  <c r="H81" i="2"/>
  <c r="G81" i="2"/>
  <c r="F81" i="2"/>
  <c r="E81" i="2"/>
  <c r="D81" i="2"/>
  <c r="N77" i="2"/>
  <c r="M77" i="2"/>
  <c r="L77" i="2"/>
  <c r="K77" i="2"/>
  <c r="K82" i="2" s="1"/>
  <c r="J77" i="2"/>
  <c r="I77" i="2"/>
  <c r="H77" i="2"/>
  <c r="G77" i="2"/>
  <c r="G82" i="2" s="1"/>
  <c r="F77" i="2"/>
  <c r="E77" i="2"/>
  <c r="D77" i="2"/>
  <c r="N70" i="2"/>
  <c r="M70" i="2"/>
  <c r="M82" i="2" s="1"/>
  <c r="L70" i="2"/>
  <c r="K70" i="2"/>
  <c r="J70" i="2"/>
  <c r="I70" i="2"/>
  <c r="I82" i="2" s="1"/>
  <c r="H70" i="2"/>
  <c r="G70" i="2"/>
  <c r="F70" i="2"/>
  <c r="E70" i="2"/>
  <c r="E82" i="2" s="1"/>
  <c r="D70" i="2"/>
  <c r="N62" i="2"/>
  <c r="M62" i="2"/>
  <c r="L62" i="2"/>
  <c r="K62" i="2"/>
  <c r="J62" i="2"/>
  <c r="I62" i="2"/>
  <c r="H62" i="2"/>
  <c r="G62" i="2"/>
  <c r="F62" i="2"/>
  <c r="E62" i="2"/>
  <c r="D62" i="2"/>
  <c r="N57" i="2"/>
  <c r="M57" i="2"/>
  <c r="L57" i="2"/>
  <c r="K57" i="2"/>
  <c r="J57" i="2"/>
  <c r="I57" i="2"/>
  <c r="H57" i="2"/>
  <c r="G57" i="2"/>
  <c r="F57" i="2"/>
  <c r="E57" i="2"/>
  <c r="D57" i="2"/>
  <c r="N51" i="2"/>
  <c r="M51" i="2"/>
  <c r="M63" i="2" s="1"/>
  <c r="L51" i="2"/>
  <c r="K51" i="2"/>
  <c r="K63" i="2" s="1"/>
  <c r="J51" i="2"/>
  <c r="I51" i="2"/>
  <c r="I63" i="2" s="1"/>
  <c r="H51" i="2"/>
  <c r="G51" i="2"/>
  <c r="F51" i="2"/>
  <c r="E51" i="2"/>
  <c r="E63" i="2" s="1"/>
  <c r="D51" i="2"/>
  <c r="N41" i="2"/>
  <c r="M41" i="2"/>
  <c r="L41" i="2"/>
  <c r="K41" i="2"/>
  <c r="J41" i="2"/>
  <c r="I41" i="2"/>
  <c r="H41" i="2"/>
  <c r="G41" i="2"/>
  <c r="F41" i="2"/>
  <c r="E41" i="2"/>
  <c r="D41" i="2"/>
  <c r="N37" i="2"/>
  <c r="M37" i="2"/>
  <c r="L37" i="2"/>
  <c r="K37" i="2"/>
  <c r="J37" i="2"/>
  <c r="I37" i="2"/>
  <c r="H37" i="2"/>
  <c r="G37" i="2"/>
  <c r="F37" i="2"/>
  <c r="E37" i="2"/>
  <c r="D37" i="2"/>
  <c r="N30" i="2"/>
  <c r="N42" i="2" s="1"/>
  <c r="M30" i="2"/>
  <c r="L30" i="2"/>
  <c r="L42" i="2" s="1"/>
  <c r="K30" i="2"/>
  <c r="J30" i="2"/>
  <c r="J42" i="2" s="1"/>
  <c r="I30" i="2"/>
  <c r="H30" i="2"/>
  <c r="H42" i="2" s="1"/>
  <c r="G30" i="2"/>
  <c r="F30" i="2"/>
  <c r="F42" i="2" s="1"/>
  <c r="E30" i="2"/>
  <c r="D30" i="2"/>
  <c r="D42" i="2" s="1"/>
  <c r="N22" i="2"/>
  <c r="M22" i="2"/>
  <c r="L22" i="2"/>
  <c r="K22" i="2"/>
  <c r="J22" i="2"/>
  <c r="I22" i="2"/>
  <c r="H22" i="2"/>
  <c r="G22" i="2"/>
  <c r="F22" i="2"/>
  <c r="E22" i="2"/>
  <c r="D22" i="2"/>
  <c r="N17" i="2"/>
  <c r="M17" i="2"/>
  <c r="L17" i="2"/>
  <c r="K17" i="2"/>
  <c r="J17" i="2"/>
  <c r="I17" i="2"/>
  <c r="H17" i="2"/>
  <c r="G17" i="2"/>
  <c r="F17" i="2"/>
  <c r="E17" i="2"/>
  <c r="D17" i="2"/>
  <c r="N10" i="2"/>
  <c r="M10" i="2"/>
  <c r="M23" i="2" s="1"/>
  <c r="L10" i="2"/>
  <c r="K10" i="2"/>
  <c r="K23" i="2" s="1"/>
  <c r="J10" i="2"/>
  <c r="I10" i="2"/>
  <c r="I23" i="2" s="1"/>
  <c r="H10" i="2"/>
  <c r="G10" i="2"/>
  <c r="G23" i="2" s="1"/>
  <c r="F10" i="2"/>
  <c r="E10" i="2"/>
  <c r="E23" i="2" s="1"/>
  <c r="D10" i="2"/>
  <c r="P494" i="1"/>
  <c r="O494" i="1"/>
  <c r="N494" i="1"/>
  <c r="M494" i="1"/>
  <c r="L494" i="1"/>
  <c r="K494" i="1"/>
  <c r="J494" i="1"/>
  <c r="I494" i="1"/>
  <c r="H494" i="1"/>
  <c r="G494" i="1"/>
  <c r="F494" i="1"/>
  <c r="C494" i="1"/>
  <c r="B494" i="1"/>
  <c r="P490" i="1"/>
  <c r="O490" i="1"/>
  <c r="N490" i="1"/>
  <c r="M490" i="1"/>
  <c r="L490" i="1"/>
  <c r="K490" i="1"/>
  <c r="J490" i="1"/>
  <c r="I490" i="1"/>
  <c r="H490" i="1"/>
  <c r="G490" i="1"/>
  <c r="F490" i="1"/>
  <c r="C490" i="1"/>
  <c r="P482" i="1"/>
  <c r="P495" i="1" s="1"/>
  <c r="O482" i="1"/>
  <c r="O495" i="1" s="1"/>
  <c r="N482" i="1"/>
  <c r="N495" i="1" s="1"/>
  <c r="M482" i="1"/>
  <c r="M495" i="1" s="1"/>
  <c r="L482" i="1"/>
  <c r="L495" i="1" s="1"/>
  <c r="K482" i="1"/>
  <c r="K495" i="1" s="1"/>
  <c r="J482" i="1"/>
  <c r="J495" i="1" s="1"/>
  <c r="I482" i="1"/>
  <c r="I495" i="1" s="1"/>
  <c r="H482" i="1"/>
  <c r="H495" i="1" s="1"/>
  <c r="G482" i="1"/>
  <c r="G495" i="1" s="1"/>
  <c r="F482" i="1"/>
  <c r="F495" i="1" s="1"/>
  <c r="C482" i="1"/>
  <c r="P473" i="1"/>
  <c r="O473" i="1"/>
  <c r="N473" i="1"/>
  <c r="M473" i="1"/>
  <c r="L473" i="1"/>
  <c r="K473" i="1"/>
  <c r="J473" i="1"/>
  <c r="I473" i="1"/>
  <c r="H473" i="1"/>
  <c r="G473" i="1"/>
  <c r="F473" i="1"/>
  <c r="B473" i="1"/>
  <c r="P469" i="1"/>
  <c r="O469" i="1"/>
  <c r="N469" i="1"/>
  <c r="M469" i="1"/>
  <c r="L469" i="1"/>
  <c r="K469" i="1"/>
  <c r="J469" i="1"/>
  <c r="I469" i="1"/>
  <c r="H469" i="1"/>
  <c r="G469" i="1"/>
  <c r="F469" i="1"/>
  <c r="C469" i="1"/>
  <c r="B469" i="1"/>
  <c r="P462" i="1"/>
  <c r="P474" i="1" s="1"/>
  <c r="O462" i="1"/>
  <c r="O474" i="1" s="1"/>
  <c r="N462" i="1"/>
  <c r="N474" i="1" s="1"/>
  <c r="M462" i="1"/>
  <c r="M474" i="1" s="1"/>
  <c r="L462" i="1"/>
  <c r="L474" i="1" s="1"/>
  <c r="K462" i="1"/>
  <c r="K474" i="1" s="1"/>
  <c r="J462" i="1"/>
  <c r="J474" i="1" s="1"/>
  <c r="I462" i="1"/>
  <c r="I474" i="1" s="1"/>
  <c r="H462" i="1"/>
  <c r="H474" i="1" s="1"/>
  <c r="G462" i="1"/>
  <c r="G474" i="1" s="1"/>
  <c r="F462" i="1"/>
  <c r="F474" i="1" s="1"/>
  <c r="C462" i="1"/>
  <c r="B462" i="1"/>
  <c r="P452" i="1"/>
  <c r="O452" i="1"/>
  <c r="N452" i="1"/>
  <c r="M452" i="1"/>
  <c r="L452" i="1"/>
  <c r="K452" i="1"/>
  <c r="J452" i="1"/>
  <c r="I452" i="1"/>
  <c r="H452" i="1"/>
  <c r="G452" i="1"/>
  <c r="F452" i="1"/>
  <c r="C452" i="1"/>
  <c r="B452" i="1"/>
  <c r="P448" i="1"/>
  <c r="P453" i="1" s="1"/>
  <c r="O448" i="1"/>
  <c r="N448" i="1"/>
  <c r="N453" i="1" s="1"/>
  <c r="M448" i="1"/>
  <c r="L448" i="1"/>
  <c r="L453" i="1" s="1"/>
  <c r="K448" i="1"/>
  <c r="J448" i="1"/>
  <c r="J453" i="1" s="1"/>
  <c r="I448" i="1"/>
  <c r="H448" i="1"/>
  <c r="H453" i="1" s="1"/>
  <c r="G448" i="1"/>
  <c r="F448" i="1"/>
  <c r="F453" i="1" s="1"/>
  <c r="C448" i="1"/>
  <c r="B448" i="1"/>
  <c r="P440" i="1"/>
  <c r="O440" i="1"/>
  <c r="O453" i="1" s="1"/>
  <c r="N440" i="1"/>
  <c r="M440" i="1"/>
  <c r="M453" i="1" s="1"/>
  <c r="L440" i="1"/>
  <c r="K440" i="1"/>
  <c r="K453" i="1" s="1"/>
  <c r="J440" i="1"/>
  <c r="I440" i="1"/>
  <c r="I453" i="1" s="1"/>
  <c r="H440" i="1"/>
  <c r="G440" i="1"/>
  <c r="G453" i="1" s="1"/>
  <c r="F440" i="1"/>
  <c r="C440" i="1"/>
  <c r="B440" i="1"/>
  <c r="P430" i="1"/>
  <c r="O430" i="1"/>
  <c r="N430" i="1"/>
  <c r="M430" i="1"/>
  <c r="L430" i="1"/>
  <c r="K430" i="1"/>
  <c r="J430" i="1"/>
  <c r="I430" i="1"/>
  <c r="H430" i="1"/>
  <c r="G430" i="1"/>
  <c r="F430" i="1"/>
  <c r="C430" i="1"/>
  <c r="B430" i="1"/>
  <c r="P426" i="1"/>
  <c r="P431" i="1" s="1"/>
  <c r="O426" i="1"/>
  <c r="N426" i="1"/>
  <c r="N431" i="1" s="1"/>
  <c r="M426" i="1"/>
  <c r="L426" i="1"/>
  <c r="L431" i="1" s="1"/>
  <c r="K426" i="1"/>
  <c r="J426" i="1"/>
  <c r="J431" i="1" s="1"/>
  <c r="I426" i="1"/>
  <c r="H426" i="1"/>
  <c r="H431" i="1" s="1"/>
  <c r="G426" i="1"/>
  <c r="F426" i="1"/>
  <c r="F431" i="1" s="1"/>
  <c r="C426" i="1"/>
  <c r="B426" i="1"/>
  <c r="P419" i="1"/>
  <c r="O419" i="1"/>
  <c r="O431" i="1" s="1"/>
  <c r="N419" i="1"/>
  <c r="M419" i="1"/>
  <c r="M431" i="1" s="1"/>
  <c r="L419" i="1"/>
  <c r="K419" i="1"/>
  <c r="K431" i="1" s="1"/>
  <c r="J419" i="1"/>
  <c r="I419" i="1"/>
  <c r="I431" i="1" s="1"/>
  <c r="H419" i="1"/>
  <c r="G419" i="1"/>
  <c r="G431" i="1" s="1"/>
  <c r="F419" i="1"/>
  <c r="C419" i="1"/>
  <c r="B419" i="1"/>
  <c r="P410" i="1"/>
  <c r="O410" i="1"/>
  <c r="N410" i="1"/>
  <c r="M410" i="1"/>
  <c r="L410" i="1"/>
  <c r="K410" i="1"/>
  <c r="J410" i="1"/>
  <c r="I410" i="1"/>
  <c r="H410" i="1"/>
  <c r="G410" i="1"/>
  <c r="F410" i="1"/>
  <c r="C410" i="1"/>
  <c r="B410" i="1"/>
  <c r="P406" i="1"/>
  <c r="P411" i="1" s="1"/>
  <c r="O406" i="1"/>
  <c r="N406" i="1"/>
  <c r="N411" i="1" s="1"/>
  <c r="M406" i="1"/>
  <c r="L406" i="1"/>
  <c r="L411" i="1" s="1"/>
  <c r="K406" i="1"/>
  <c r="J406" i="1"/>
  <c r="J411" i="1" s="1"/>
  <c r="I406" i="1"/>
  <c r="H406" i="1"/>
  <c r="H411" i="1" s="1"/>
  <c r="G406" i="1"/>
  <c r="F406" i="1"/>
  <c r="F411" i="1" s="1"/>
  <c r="C406" i="1"/>
  <c r="B406" i="1"/>
  <c r="P399" i="1"/>
  <c r="O399" i="1"/>
  <c r="O411" i="1" s="1"/>
  <c r="N399" i="1"/>
  <c r="M399" i="1"/>
  <c r="M411" i="1" s="1"/>
  <c r="L399" i="1"/>
  <c r="K399" i="1"/>
  <c r="K411" i="1" s="1"/>
  <c r="J399" i="1"/>
  <c r="I399" i="1"/>
  <c r="I411" i="1" s="1"/>
  <c r="H399" i="1"/>
  <c r="G399" i="1"/>
  <c r="G411" i="1" s="1"/>
  <c r="F399" i="1"/>
  <c r="C399" i="1"/>
  <c r="B399" i="1"/>
  <c r="P389" i="1"/>
  <c r="O389" i="1"/>
  <c r="N389" i="1"/>
  <c r="M389" i="1"/>
  <c r="L389" i="1"/>
  <c r="K389" i="1"/>
  <c r="J389" i="1"/>
  <c r="I389" i="1"/>
  <c r="H389" i="1"/>
  <c r="G389" i="1"/>
  <c r="F389" i="1"/>
  <c r="C389" i="1"/>
  <c r="B389" i="1"/>
  <c r="P385" i="1"/>
  <c r="P390" i="1" s="1"/>
  <c r="O385" i="1"/>
  <c r="N385" i="1"/>
  <c r="N390" i="1" s="1"/>
  <c r="M385" i="1"/>
  <c r="L385" i="1"/>
  <c r="L390" i="1" s="1"/>
  <c r="K385" i="1"/>
  <c r="J385" i="1"/>
  <c r="J390" i="1" s="1"/>
  <c r="I385" i="1"/>
  <c r="H385" i="1"/>
  <c r="H390" i="1" s="1"/>
  <c r="G385" i="1"/>
  <c r="F385" i="1"/>
  <c r="F390" i="1" s="1"/>
  <c r="C385" i="1"/>
  <c r="B385" i="1"/>
  <c r="P379" i="1"/>
  <c r="O379" i="1"/>
  <c r="O390" i="1" s="1"/>
  <c r="N379" i="1"/>
  <c r="M379" i="1"/>
  <c r="M390" i="1" s="1"/>
  <c r="L379" i="1"/>
  <c r="K379" i="1"/>
  <c r="K390" i="1" s="1"/>
  <c r="J379" i="1"/>
  <c r="I379" i="1"/>
  <c r="I390" i="1" s="1"/>
  <c r="H379" i="1"/>
  <c r="G379" i="1"/>
  <c r="G390" i="1" s="1"/>
  <c r="F379" i="1"/>
  <c r="C379" i="1"/>
  <c r="B379" i="1"/>
  <c r="P369" i="1"/>
  <c r="O369" i="1"/>
  <c r="N369" i="1"/>
  <c r="M369" i="1"/>
  <c r="L369" i="1"/>
  <c r="K369" i="1"/>
  <c r="J369" i="1"/>
  <c r="I369" i="1"/>
  <c r="H369" i="1"/>
  <c r="G369" i="1"/>
  <c r="F369" i="1"/>
  <c r="C369" i="1"/>
  <c r="B369" i="1"/>
  <c r="P364" i="1"/>
  <c r="O364" i="1"/>
  <c r="N364" i="1"/>
  <c r="M364" i="1"/>
  <c r="L364" i="1"/>
  <c r="K364" i="1"/>
  <c r="J364" i="1"/>
  <c r="I364" i="1"/>
  <c r="H364" i="1"/>
  <c r="G364" i="1"/>
  <c r="F364" i="1"/>
  <c r="C364" i="1"/>
  <c r="P357" i="1"/>
  <c r="P370" i="1" s="1"/>
  <c r="O357" i="1"/>
  <c r="O370" i="1" s="1"/>
  <c r="N357" i="1"/>
  <c r="N370" i="1" s="1"/>
  <c r="M357" i="1"/>
  <c r="M370" i="1" s="1"/>
  <c r="L357" i="1"/>
  <c r="L370" i="1" s="1"/>
  <c r="K357" i="1"/>
  <c r="K370" i="1" s="1"/>
  <c r="J357" i="1"/>
  <c r="J370" i="1" s="1"/>
  <c r="I357" i="1"/>
  <c r="I370" i="1" s="1"/>
  <c r="H357" i="1"/>
  <c r="H370" i="1" s="1"/>
  <c r="G357" i="1"/>
  <c r="G370" i="1" s="1"/>
  <c r="F357" i="1"/>
  <c r="F370" i="1" s="1"/>
  <c r="C357" i="1"/>
  <c r="P349" i="1"/>
  <c r="O349" i="1"/>
  <c r="N349" i="1"/>
  <c r="M349" i="1"/>
  <c r="L349" i="1"/>
  <c r="K349" i="1"/>
  <c r="J349" i="1"/>
  <c r="I349" i="1"/>
  <c r="H349" i="1"/>
  <c r="G349" i="1"/>
  <c r="F349" i="1"/>
  <c r="C349" i="1"/>
  <c r="B349" i="1"/>
  <c r="P345" i="1"/>
  <c r="P350" i="1" s="1"/>
  <c r="O345" i="1"/>
  <c r="N345" i="1"/>
  <c r="N350" i="1" s="1"/>
  <c r="M345" i="1"/>
  <c r="L345" i="1"/>
  <c r="L350" i="1" s="1"/>
  <c r="K345" i="1"/>
  <c r="J345" i="1"/>
  <c r="J350" i="1" s="1"/>
  <c r="I345" i="1"/>
  <c r="H345" i="1"/>
  <c r="H350" i="1" s="1"/>
  <c r="G345" i="1"/>
  <c r="F345" i="1"/>
  <c r="F350" i="1" s="1"/>
  <c r="C345" i="1"/>
  <c r="B345" i="1"/>
  <c r="P337" i="1"/>
  <c r="O337" i="1"/>
  <c r="O350" i="1" s="1"/>
  <c r="N337" i="1"/>
  <c r="M337" i="1"/>
  <c r="M350" i="1" s="1"/>
  <c r="L337" i="1"/>
  <c r="K337" i="1"/>
  <c r="K350" i="1" s="1"/>
  <c r="J337" i="1"/>
  <c r="I337" i="1"/>
  <c r="I350" i="1" s="1"/>
  <c r="H337" i="1"/>
  <c r="G337" i="1"/>
  <c r="G350" i="1" s="1"/>
  <c r="F337" i="1"/>
  <c r="C337" i="1"/>
  <c r="B337" i="1"/>
  <c r="P329" i="1"/>
  <c r="O329" i="1"/>
  <c r="N329" i="1"/>
  <c r="M329" i="1"/>
  <c r="L329" i="1"/>
  <c r="K329" i="1"/>
  <c r="J329" i="1"/>
  <c r="I329" i="1"/>
  <c r="H329" i="1"/>
  <c r="G329" i="1"/>
  <c r="F329" i="1"/>
  <c r="C329" i="1"/>
  <c r="B329" i="1"/>
  <c r="P324" i="1"/>
  <c r="P330" i="1" s="1"/>
  <c r="O324" i="1"/>
  <c r="N324" i="1"/>
  <c r="N330" i="1" s="1"/>
  <c r="M324" i="1"/>
  <c r="L324" i="1"/>
  <c r="L330" i="1" s="1"/>
  <c r="K324" i="1"/>
  <c r="J324" i="1"/>
  <c r="J330" i="1" s="1"/>
  <c r="I324" i="1"/>
  <c r="H324" i="1"/>
  <c r="H330" i="1" s="1"/>
  <c r="G324" i="1"/>
  <c r="F324" i="1"/>
  <c r="F330" i="1" s="1"/>
  <c r="C324" i="1"/>
  <c r="B324" i="1"/>
  <c r="P317" i="1"/>
  <c r="O317" i="1"/>
  <c r="O330" i="1" s="1"/>
  <c r="N317" i="1"/>
  <c r="M317" i="1"/>
  <c r="M330" i="1" s="1"/>
  <c r="L317" i="1"/>
  <c r="K317" i="1"/>
  <c r="K330" i="1" s="1"/>
  <c r="J317" i="1"/>
  <c r="I317" i="1"/>
  <c r="I330" i="1" s="1"/>
  <c r="H317" i="1"/>
  <c r="G317" i="1"/>
  <c r="G330" i="1" s="1"/>
  <c r="F317" i="1"/>
  <c r="B317" i="1"/>
  <c r="P307" i="1"/>
  <c r="O307" i="1"/>
  <c r="N307" i="1"/>
  <c r="M307" i="1"/>
  <c r="L307" i="1"/>
  <c r="K307" i="1"/>
  <c r="J307" i="1"/>
  <c r="I307" i="1"/>
  <c r="H307" i="1"/>
  <c r="G307" i="1"/>
  <c r="F307" i="1"/>
  <c r="C307" i="1"/>
  <c r="B307" i="1"/>
  <c r="P303" i="1"/>
  <c r="O303" i="1"/>
  <c r="O308" i="1" s="1"/>
  <c r="N303" i="1"/>
  <c r="M303" i="1"/>
  <c r="M308" i="1" s="1"/>
  <c r="L303" i="1"/>
  <c r="K303" i="1"/>
  <c r="K308" i="1" s="1"/>
  <c r="J303" i="1"/>
  <c r="I303" i="1"/>
  <c r="I308" i="1" s="1"/>
  <c r="H303" i="1"/>
  <c r="G303" i="1"/>
  <c r="G308" i="1" s="1"/>
  <c r="F303" i="1"/>
  <c r="C303" i="1"/>
  <c r="B303" i="1"/>
  <c r="P296" i="1"/>
  <c r="P308" i="1" s="1"/>
  <c r="O296" i="1"/>
  <c r="N296" i="1"/>
  <c r="N308" i="1" s="1"/>
  <c r="M296" i="1"/>
  <c r="L296" i="1"/>
  <c r="L308" i="1" s="1"/>
  <c r="K296" i="1"/>
  <c r="J296" i="1"/>
  <c r="J308" i="1" s="1"/>
  <c r="I296" i="1"/>
  <c r="H296" i="1"/>
  <c r="H308" i="1" s="1"/>
  <c r="G296" i="1"/>
  <c r="F296" i="1"/>
  <c r="F308" i="1" s="1"/>
  <c r="C296" i="1"/>
  <c r="B296" i="1"/>
  <c r="P286" i="1"/>
  <c r="O286" i="1"/>
  <c r="N286" i="1"/>
  <c r="M286" i="1"/>
  <c r="L286" i="1"/>
  <c r="K286" i="1"/>
  <c r="J286" i="1"/>
  <c r="I286" i="1"/>
  <c r="H286" i="1"/>
  <c r="G286" i="1"/>
  <c r="F286" i="1"/>
  <c r="C286" i="1"/>
  <c r="B286" i="1"/>
  <c r="P282" i="1"/>
  <c r="O282" i="1"/>
  <c r="O287" i="1" s="1"/>
  <c r="N282" i="1"/>
  <c r="M282" i="1"/>
  <c r="M287" i="1" s="1"/>
  <c r="L282" i="1"/>
  <c r="K282" i="1"/>
  <c r="K287" i="1" s="1"/>
  <c r="J282" i="1"/>
  <c r="I282" i="1"/>
  <c r="I287" i="1" s="1"/>
  <c r="H282" i="1"/>
  <c r="G282" i="1"/>
  <c r="G287" i="1" s="1"/>
  <c r="F282" i="1"/>
  <c r="C282" i="1"/>
  <c r="B282" i="1"/>
  <c r="P275" i="1"/>
  <c r="P287" i="1" s="1"/>
  <c r="O275" i="1"/>
  <c r="N275" i="1"/>
  <c r="N287" i="1" s="1"/>
  <c r="M275" i="1"/>
  <c r="L275" i="1"/>
  <c r="L287" i="1" s="1"/>
  <c r="K275" i="1"/>
  <c r="J275" i="1"/>
  <c r="J287" i="1" s="1"/>
  <c r="I275" i="1"/>
  <c r="H275" i="1"/>
  <c r="H287" i="1" s="1"/>
  <c r="G275" i="1"/>
  <c r="F275" i="1"/>
  <c r="F287" i="1" s="1"/>
  <c r="C275" i="1"/>
  <c r="B275" i="1"/>
  <c r="P265" i="1"/>
  <c r="O265" i="1"/>
  <c r="N265" i="1"/>
  <c r="M265" i="1"/>
  <c r="L265" i="1"/>
  <c r="K265" i="1"/>
  <c r="J265" i="1"/>
  <c r="I265" i="1"/>
  <c r="H265" i="1"/>
  <c r="G265" i="1"/>
  <c r="F265" i="1"/>
  <c r="C265" i="1"/>
  <c r="B265" i="1"/>
  <c r="P261" i="1"/>
  <c r="O261" i="1"/>
  <c r="O266" i="1" s="1"/>
  <c r="N261" i="1"/>
  <c r="M261" i="1"/>
  <c r="M266" i="1" s="1"/>
  <c r="L261" i="1"/>
  <c r="K261" i="1"/>
  <c r="K266" i="1" s="1"/>
  <c r="J261" i="1"/>
  <c r="I261" i="1"/>
  <c r="I266" i="1" s="1"/>
  <c r="H261" i="1"/>
  <c r="G261" i="1"/>
  <c r="G266" i="1" s="1"/>
  <c r="F261" i="1"/>
  <c r="C261" i="1"/>
  <c r="B261" i="1"/>
  <c r="P254" i="1"/>
  <c r="P266" i="1" s="1"/>
  <c r="O254" i="1"/>
  <c r="N254" i="1"/>
  <c r="N266" i="1" s="1"/>
  <c r="M254" i="1"/>
  <c r="L254" i="1"/>
  <c r="L266" i="1" s="1"/>
  <c r="K254" i="1"/>
  <c r="J254" i="1"/>
  <c r="J266" i="1" s="1"/>
  <c r="I254" i="1"/>
  <c r="H254" i="1"/>
  <c r="H266" i="1" s="1"/>
  <c r="G254" i="1"/>
  <c r="F254" i="1"/>
  <c r="F266" i="1" s="1"/>
  <c r="B254" i="1"/>
  <c r="C254" i="1" s="1"/>
  <c r="P245" i="1"/>
  <c r="O245" i="1"/>
  <c r="N245" i="1"/>
  <c r="M245" i="1"/>
  <c r="L245" i="1"/>
  <c r="K245" i="1"/>
  <c r="J245" i="1"/>
  <c r="I245" i="1"/>
  <c r="H245" i="1"/>
  <c r="G245" i="1"/>
  <c r="F245" i="1"/>
  <c r="C245" i="1"/>
  <c r="B245" i="1"/>
  <c r="P241" i="1"/>
  <c r="O241" i="1"/>
  <c r="N241" i="1"/>
  <c r="M241" i="1"/>
  <c r="L241" i="1"/>
  <c r="K241" i="1"/>
  <c r="J241" i="1"/>
  <c r="I241" i="1"/>
  <c r="H241" i="1"/>
  <c r="G241" i="1"/>
  <c r="F241" i="1"/>
  <c r="C241" i="1"/>
  <c r="P234" i="1"/>
  <c r="P246" i="1" s="1"/>
  <c r="O234" i="1"/>
  <c r="O246" i="1" s="1"/>
  <c r="N234" i="1"/>
  <c r="N246" i="1" s="1"/>
  <c r="M234" i="1"/>
  <c r="M246" i="1" s="1"/>
  <c r="L234" i="1"/>
  <c r="L246" i="1" s="1"/>
  <c r="K234" i="1"/>
  <c r="K246" i="1" s="1"/>
  <c r="J234" i="1"/>
  <c r="J246" i="1" s="1"/>
  <c r="I234" i="1"/>
  <c r="I246" i="1" s="1"/>
  <c r="H234" i="1"/>
  <c r="H246" i="1" s="1"/>
  <c r="G234" i="1"/>
  <c r="G246" i="1" s="1"/>
  <c r="F234" i="1"/>
  <c r="F246" i="1" s="1"/>
  <c r="C234" i="1"/>
  <c r="G226" i="1"/>
  <c r="P225" i="1"/>
  <c r="O225" i="1"/>
  <c r="N225" i="1"/>
  <c r="M225" i="1"/>
  <c r="L225" i="1"/>
  <c r="K225" i="1"/>
  <c r="J225" i="1"/>
  <c r="I225" i="1"/>
  <c r="H225" i="1"/>
  <c r="G225" i="1"/>
  <c r="F225" i="1"/>
  <c r="C225" i="1"/>
  <c r="B225" i="1"/>
  <c r="P221" i="1"/>
  <c r="O221" i="1"/>
  <c r="O226" i="1" s="1"/>
  <c r="N221" i="1"/>
  <c r="M221" i="1"/>
  <c r="M226" i="1" s="1"/>
  <c r="L221" i="1"/>
  <c r="K221" i="1"/>
  <c r="K226" i="1" s="1"/>
  <c r="J221" i="1"/>
  <c r="I221" i="1"/>
  <c r="I226" i="1" s="1"/>
  <c r="H221" i="1"/>
  <c r="G221" i="1"/>
  <c r="F221" i="1"/>
  <c r="C221" i="1"/>
  <c r="B221" i="1"/>
  <c r="P214" i="1"/>
  <c r="P226" i="1" s="1"/>
  <c r="O214" i="1"/>
  <c r="N214" i="1"/>
  <c r="N226" i="1" s="1"/>
  <c r="M214" i="1"/>
  <c r="L214" i="1"/>
  <c r="L226" i="1" s="1"/>
  <c r="K214" i="1"/>
  <c r="J214" i="1"/>
  <c r="J226" i="1" s="1"/>
  <c r="I214" i="1"/>
  <c r="H214" i="1"/>
  <c r="H226" i="1" s="1"/>
  <c r="G214" i="1"/>
  <c r="F214" i="1"/>
  <c r="F226" i="1" s="1"/>
  <c r="C214" i="1"/>
  <c r="B214" i="1"/>
  <c r="O206" i="1"/>
  <c r="K206" i="1"/>
  <c r="G206" i="1"/>
  <c r="P205" i="1"/>
  <c r="O205" i="1"/>
  <c r="N205" i="1"/>
  <c r="M205" i="1"/>
  <c r="L205" i="1"/>
  <c r="K205" i="1"/>
  <c r="J205" i="1"/>
  <c r="I205" i="1"/>
  <c r="H205" i="1"/>
  <c r="G205" i="1"/>
  <c r="F205" i="1"/>
  <c r="C205" i="1"/>
  <c r="B205" i="1"/>
  <c r="P201" i="1"/>
  <c r="O201" i="1"/>
  <c r="N201" i="1"/>
  <c r="M201" i="1"/>
  <c r="M206" i="1" s="1"/>
  <c r="L201" i="1"/>
  <c r="K201" i="1"/>
  <c r="J201" i="1"/>
  <c r="I201" i="1"/>
  <c r="I206" i="1" s="1"/>
  <c r="H201" i="1"/>
  <c r="G201" i="1"/>
  <c r="F201" i="1"/>
  <c r="C201" i="1"/>
  <c r="B201" i="1"/>
  <c r="P194" i="1"/>
  <c r="O194" i="1"/>
  <c r="N194" i="1"/>
  <c r="M194" i="1"/>
  <c r="L194" i="1"/>
  <c r="K194" i="1"/>
  <c r="J194" i="1"/>
  <c r="I194" i="1"/>
  <c r="H194" i="1"/>
  <c r="G194" i="1"/>
  <c r="F194" i="1"/>
  <c r="C194" i="1"/>
  <c r="B194" i="1"/>
  <c r="O186" i="1"/>
  <c r="K186" i="1"/>
  <c r="G186" i="1"/>
  <c r="P185" i="1"/>
  <c r="O185" i="1"/>
  <c r="N185" i="1"/>
  <c r="M185" i="1"/>
  <c r="L185" i="1"/>
  <c r="K185" i="1"/>
  <c r="J185" i="1"/>
  <c r="I185" i="1"/>
  <c r="H185" i="1"/>
  <c r="G185" i="1"/>
  <c r="F185" i="1"/>
  <c r="C185" i="1"/>
  <c r="B185" i="1"/>
  <c r="P181" i="1"/>
  <c r="O181" i="1"/>
  <c r="N181" i="1"/>
  <c r="M181" i="1"/>
  <c r="M186" i="1" s="1"/>
  <c r="L181" i="1"/>
  <c r="K181" i="1"/>
  <c r="J181" i="1"/>
  <c r="I181" i="1"/>
  <c r="I186" i="1" s="1"/>
  <c r="H181" i="1"/>
  <c r="G181" i="1"/>
  <c r="F181" i="1"/>
  <c r="C181" i="1"/>
  <c r="B181" i="1"/>
  <c r="P174" i="1"/>
  <c r="P186" i="1" s="1"/>
  <c r="O174" i="1"/>
  <c r="N174" i="1"/>
  <c r="N186" i="1" s="1"/>
  <c r="M174" i="1"/>
  <c r="L174" i="1"/>
  <c r="L186" i="1" s="1"/>
  <c r="K174" i="1"/>
  <c r="J174" i="1"/>
  <c r="J186" i="1" s="1"/>
  <c r="I174" i="1"/>
  <c r="H174" i="1"/>
  <c r="H186" i="1" s="1"/>
  <c r="G174" i="1"/>
  <c r="F174" i="1"/>
  <c r="F186" i="1" s="1"/>
  <c r="C174" i="1"/>
  <c r="B174" i="1"/>
  <c r="O165" i="1"/>
  <c r="K165" i="1"/>
  <c r="G165" i="1"/>
  <c r="P164" i="1"/>
  <c r="O164" i="1"/>
  <c r="N164" i="1"/>
  <c r="M164" i="1"/>
  <c r="L164" i="1"/>
  <c r="K164" i="1"/>
  <c r="J164" i="1"/>
  <c r="I164" i="1"/>
  <c r="H164" i="1"/>
  <c r="G164" i="1"/>
  <c r="F164" i="1"/>
  <c r="C164" i="1"/>
  <c r="B164" i="1"/>
  <c r="P160" i="1"/>
  <c r="O160" i="1"/>
  <c r="N160" i="1"/>
  <c r="M160" i="1"/>
  <c r="M165" i="1" s="1"/>
  <c r="L160" i="1"/>
  <c r="K160" i="1"/>
  <c r="J160" i="1"/>
  <c r="I160" i="1"/>
  <c r="I165" i="1" s="1"/>
  <c r="H160" i="1"/>
  <c r="G160" i="1"/>
  <c r="F160" i="1"/>
  <c r="C160" i="1"/>
  <c r="B160" i="1"/>
  <c r="P152" i="1"/>
  <c r="P165" i="1" s="1"/>
  <c r="O152" i="1"/>
  <c r="N152" i="1"/>
  <c r="N165" i="1" s="1"/>
  <c r="M152" i="1"/>
  <c r="L152" i="1"/>
  <c r="L165" i="1" s="1"/>
  <c r="K152" i="1"/>
  <c r="J152" i="1"/>
  <c r="J165" i="1" s="1"/>
  <c r="I152" i="1"/>
  <c r="H152" i="1"/>
  <c r="H165" i="1" s="1"/>
  <c r="G152" i="1"/>
  <c r="F152" i="1"/>
  <c r="F165" i="1" s="1"/>
  <c r="C152" i="1"/>
  <c r="B152" i="1"/>
  <c r="O145" i="1"/>
  <c r="K145" i="1"/>
  <c r="G145" i="1"/>
  <c r="P144" i="1"/>
  <c r="O144" i="1"/>
  <c r="N144" i="1"/>
  <c r="M144" i="1"/>
  <c r="L144" i="1"/>
  <c r="K144" i="1"/>
  <c r="J144" i="1"/>
  <c r="I144" i="1"/>
  <c r="H144" i="1"/>
  <c r="G144" i="1"/>
  <c r="F144" i="1"/>
  <c r="C144" i="1"/>
  <c r="B144" i="1"/>
  <c r="P139" i="1"/>
  <c r="O139" i="1"/>
  <c r="N139" i="1"/>
  <c r="M139" i="1"/>
  <c r="M145" i="1" s="1"/>
  <c r="L139" i="1"/>
  <c r="K139" i="1"/>
  <c r="J139" i="1"/>
  <c r="I139" i="1"/>
  <c r="I145" i="1" s="1"/>
  <c r="H139" i="1"/>
  <c r="G139" i="1"/>
  <c r="F139" i="1"/>
  <c r="C139" i="1"/>
  <c r="B139" i="1"/>
  <c r="P133" i="1"/>
  <c r="P145" i="1" s="1"/>
  <c r="O133" i="1"/>
  <c r="N133" i="1"/>
  <c r="N145" i="1" s="1"/>
  <c r="M133" i="1"/>
  <c r="L133" i="1"/>
  <c r="L145" i="1" s="1"/>
  <c r="K133" i="1"/>
  <c r="J133" i="1"/>
  <c r="J145" i="1" s="1"/>
  <c r="I133" i="1"/>
  <c r="H133" i="1"/>
  <c r="H145" i="1" s="1"/>
  <c r="G133" i="1"/>
  <c r="F133" i="1"/>
  <c r="F145" i="1" s="1"/>
  <c r="C133" i="1"/>
  <c r="B133" i="1"/>
  <c r="O124" i="1"/>
  <c r="K124" i="1"/>
  <c r="G124" i="1"/>
  <c r="P123" i="1"/>
  <c r="O123" i="1"/>
  <c r="N123" i="1"/>
  <c r="M123" i="1"/>
  <c r="L123" i="1"/>
  <c r="K123" i="1"/>
  <c r="J123" i="1"/>
  <c r="I123" i="1"/>
  <c r="H123" i="1"/>
  <c r="G123" i="1"/>
  <c r="F123" i="1"/>
  <c r="C123" i="1"/>
  <c r="B123" i="1"/>
  <c r="P119" i="1"/>
  <c r="O119" i="1"/>
  <c r="N119" i="1"/>
  <c r="M119" i="1"/>
  <c r="L119" i="1"/>
  <c r="K119" i="1"/>
  <c r="J119" i="1"/>
  <c r="I119" i="1"/>
  <c r="H119" i="1"/>
  <c r="G119" i="1"/>
  <c r="F119" i="1"/>
  <c r="C119" i="1"/>
  <c r="P111" i="1"/>
  <c r="P124" i="1" s="1"/>
  <c r="O111" i="1"/>
  <c r="N111" i="1"/>
  <c r="N124" i="1" s="1"/>
  <c r="M111" i="1"/>
  <c r="M124" i="1" s="1"/>
  <c r="L111" i="1"/>
  <c r="L124" i="1" s="1"/>
  <c r="K111" i="1"/>
  <c r="J111" i="1"/>
  <c r="J124" i="1" s="1"/>
  <c r="I111" i="1"/>
  <c r="I124" i="1" s="1"/>
  <c r="H111" i="1"/>
  <c r="H124" i="1" s="1"/>
  <c r="G111" i="1"/>
  <c r="F111" i="1"/>
  <c r="F124" i="1" s="1"/>
  <c r="C111" i="1"/>
  <c r="B111" i="1"/>
  <c r="P103" i="1"/>
  <c r="O103" i="1"/>
  <c r="N103" i="1"/>
  <c r="M103" i="1"/>
  <c r="L103" i="1"/>
  <c r="K103" i="1"/>
  <c r="J103" i="1"/>
  <c r="I103" i="1"/>
  <c r="H103" i="1"/>
  <c r="G103" i="1"/>
  <c r="F103" i="1"/>
  <c r="C103" i="1"/>
  <c r="B103" i="1"/>
  <c r="P99" i="1"/>
  <c r="P104" i="1" s="1"/>
  <c r="O99" i="1"/>
  <c r="N99" i="1"/>
  <c r="N104" i="1" s="1"/>
  <c r="M99" i="1"/>
  <c r="L99" i="1"/>
  <c r="L104" i="1" s="1"/>
  <c r="K99" i="1"/>
  <c r="J99" i="1"/>
  <c r="J104" i="1" s="1"/>
  <c r="I99" i="1"/>
  <c r="H99" i="1"/>
  <c r="H104" i="1" s="1"/>
  <c r="G99" i="1"/>
  <c r="F99" i="1"/>
  <c r="F104" i="1" s="1"/>
  <c r="C99" i="1"/>
  <c r="B99" i="1"/>
  <c r="P93" i="1"/>
  <c r="O93" i="1"/>
  <c r="O104" i="1" s="1"/>
  <c r="N93" i="1"/>
  <c r="M93" i="1"/>
  <c r="M104" i="1" s="1"/>
  <c r="L93" i="1"/>
  <c r="K93" i="1"/>
  <c r="K104" i="1" s="1"/>
  <c r="J93" i="1"/>
  <c r="I93" i="1"/>
  <c r="I104" i="1" s="1"/>
  <c r="H93" i="1"/>
  <c r="G93" i="1"/>
  <c r="G104" i="1" s="1"/>
  <c r="F93" i="1"/>
  <c r="C93" i="1"/>
  <c r="B93" i="1"/>
  <c r="P84" i="1"/>
  <c r="L84" i="1"/>
  <c r="H84" i="1"/>
  <c r="P83" i="1"/>
  <c r="O83" i="1"/>
  <c r="N83" i="1"/>
  <c r="M83" i="1"/>
  <c r="L83" i="1"/>
  <c r="K83" i="1"/>
  <c r="J83" i="1"/>
  <c r="I83" i="1"/>
  <c r="H83" i="1"/>
  <c r="G83" i="1"/>
  <c r="F83" i="1"/>
  <c r="C83" i="1"/>
  <c r="B83" i="1"/>
  <c r="P79" i="1"/>
  <c r="O79" i="1"/>
  <c r="N79" i="1"/>
  <c r="N84" i="1" s="1"/>
  <c r="M79" i="1"/>
  <c r="L79" i="1"/>
  <c r="K79" i="1"/>
  <c r="J79" i="1"/>
  <c r="J84" i="1" s="1"/>
  <c r="I79" i="1"/>
  <c r="H79" i="1"/>
  <c r="G79" i="1"/>
  <c r="F79" i="1"/>
  <c r="F84" i="1" s="1"/>
  <c r="C79" i="1"/>
  <c r="B79" i="1"/>
  <c r="P72" i="1"/>
  <c r="O72" i="1"/>
  <c r="O84" i="1" s="1"/>
  <c r="N72" i="1"/>
  <c r="M72" i="1"/>
  <c r="M84" i="1" s="1"/>
  <c r="L72" i="1"/>
  <c r="K72" i="1"/>
  <c r="K84" i="1" s="1"/>
  <c r="J72" i="1"/>
  <c r="I72" i="1"/>
  <c r="I84" i="1" s="1"/>
  <c r="H72" i="1"/>
  <c r="G72" i="1"/>
  <c r="G84" i="1" s="1"/>
  <c r="F72" i="1"/>
  <c r="C72" i="1"/>
  <c r="B72" i="1"/>
  <c r="P63" i="1"/>
  <c r="O63" i="1"/>
  <c r="N63" i="1"/>
  <c r="M63" i="1"/>
  <c r="L63" i="1"/>
  <c r="K63" i="1"/>
  <c r="J63" i="1"/>
  <c r="I63" i="1"/>
  <c r="H63" i="1"/>
  <c r="G63" i="1"/>
  <c r="F63" i="1"/>
  <c r="C63" i="1"/>
  <c r="B63" i="1"/>
  <c r="P58" i="1"/>
  <c r="P64" i="1" s="1"/>
  <c r="O58" i="1"/>
  <c r="N58" i="1"/>
  <c r="N64" i="1" s="1"/>
  <c r="M58" i="1"/>
  <c r="L58" i="1"/>
  <c r="L64" i="1" s="1"/>
  <c r="K58" i="1"/>
  <c r="J58" i="1"/>
  <c r="J64" i="1" s="1"/>
  <c r="I58" i="1"/>
  <c r="H58" i="1"/>
  <c r="H64" i="1" s="1"/>
  <c r="G58" i="1"/>
  <c r="F58" i="1"/>
  <c r="F64" i="1" s="1"/>
  <c r="C58" i="1"/>
  <c r="B58" i="1"/>
  <c r="P51" i="1"/>
  <c r="O51" i="1"/>
  <c r="O64" i="1" s="1"/>
  <c r="N51" i="1"/>
  <c r="M51" i="1"/>
  <c r="M64" i="1" s="1"/>
  <c r="L51" i="1"/>
  <c r="K51" i="1"/>
  <c r="K64" i="1" s="1"/>
  <c r="J51" i="1"/>
  <c r="I51" i="1"/>
  <c r="I64" i="1" s="1"/>
  <c r="H51" i="1"/>
  <c r="G51" i="1"/>
  <c r="G64" i="1" s="1"/>
  <c r="F51" i="1"/>
  <c r="C51" i="1"/>
  <c r="B51" i="1"/>
  <c r="P41" i="1"/>
  <c r="L41" i="1"/>
  <c r="H41" i="1"/>
  <c r="P40" i="1"/>
  <c r="O40" i="1"/>
  <c r="N40" i="1"/>
  <c r="M40" i="1"/>
  <c r="L40" i="1"/>
  <c r="K40" i="1"/>
  <c r="J40" i="1"/>
  <c r="I40" i="1"/>
  <c r="H40" i="1"/>
  <c r="G40" i="1"/>
  <c r="F40" i="1"/>
  <c r="C40" i="1"/>
  <c r="B40" i="1"/>
  <c r="P36" i="1"/>
  <c r="O36" i="1"/>
  <c r="N36" i="1"/>
  <c r="N41" i="1" s="1"/>
  <c r="M36" i="1"/>
  <c r="L36" i="1"/>
  <c r="K36" i="1"/>
  <c r="J36" i="1"/>
  <c r="J41" i="1" s="1"/>
  <c r="I36" i="1"/>
  <c r="H36" i="1"/>
  <c r="G36" i="1"/>
  <c r="F36" i="1"/>
  <c r="F41" i="1" s="1"/>
  <c r="C36" i="1"/>
  <c r="B36" i="1"/>
  <c r="P29" i="1"/>
  <c r="O29" i="1"/>
  <c r="O41" i="1" s="1"/>
  <c r="N29" i="1"/>
  <c r="M29" i="1"/>
  <c r="M41" i="1" s="1"/>
  <c r="L29" i="1"/>
  <c r="K29" i="1"/>
  <c r="K41" i="1" s="1"/>
  <c r="J29" i="1"/>
  <c r="I29" i="1"/>
  <c r="I41" i="1" s="1"/>
  <c r="H29" i="1"/>
  <c r="G29" i="1"/>
  <c r="G41" i="1" s="1"/>
  <c r="F29" i="1"/>
  <c r="C29" i="1"/>
  <c r="B29" i="1"/>
  <c r="P21" i="1"/>
  <c r="O21" i="1"/>
  <c r="N21" i="1"/>
  <c r="M21" i="1"/>
  <c r="L21" i="1"/>
  <c r="K21" i="1"/>
  <c r="J21" i="1"/>
  <c r="I21" i="1"/>
  <c r="H21" i="1"/>
  <c r="G21" i="1"/>
  <c r="F21" i="1"/>
  <c r="C21" i="1"/>
  <c r="B21" i="1"/>
  <c r="P17" i="1"/>
  <c r="P22" i="1" s="1"/>
  <c r="O17" i="1"/>
  <c r="N17" i="1"/>
  <c r="N22" i="1" s="1"/>
  <c r="M17" i="1"/>
  <c r="L17" i="1"/>
  <c r="L22" i="1" s="1"/>
  <c r="K17" i="1"/>
  <c r="J17" i="1"/>
  <c r="J22" i="1" s="1"/>
  <c r="I17" i="1"/>
  <c r="H17" i="1"/>
  <c r="H22" i="1" s="1"/>
  <c r="G17" i="1"/>
  <c r="F17" i="1"/>
  <c r="F22" i="1" s="1"/>
  <c r="C17" i="1"/>
  <c r="B17" i="1"/>
  <c r="P10" i="1"/>
  <c r="O10" i="1"/>
  <c r="O22" i="1" s="1"/>
  <c r="O496" i="1" s="1"/>
  <c r="O497" i="1" s="1"/>
  <c r="N10" i="1"/>
  <c r="M10" i="1"/>
  <c r="M22" i="1" s="1"/>
  <c r="L10" i="1"/>
  <c r="K10" i="1"/>
  <c r="K22" i="1" s="1"/>
  <c r="K496" i="1" s="1"/>
  <c r="K497" i="1" s="1"/>
  <c r="J10" i="1"/>
  <c r="I10" i="1"/>
  <c r="I22" i="1" s="1"/>
  <c r="H10" i="1"/>
  <c r="G10" i="1"/>
  <c r="G22" i="1" s="1"/>
  <c r="G496" i="1" s="1"/>
  <c r="G497" i="1" s="1"/>
  <c r="F10" i="1"/>
  <c r="C10" i="1"/>
  <c r="B10" i="1"/>
  <c r="G63" i="2" l="1"/>
  <c r="E42" i="2"/>
  <c r="G42" i="2"/>
  <c r="I42" i="2"/>
  <c r="K42" i="2"/>
  <c r="M42" i="2"/>
  <c r="D63" i="2"/>
  <c r="F63" i="2"/>
  <c r="H63" i="2"/>
  <c r="J63" i="2"/>
  <c r="L63" i="2"/>
  <c r="N63" i="2"/>
  <c r="E101" i="2"/>
  <c r="G101" i="2"/>
  <c r="I101" i="2"/>
  <c r="K101" i="2"/>
  <c r="M101" i="2"/>
  <c r="E198" i="2"/>
  <c r="I198" i="2"/>
  <c r="M198" i="2"/>
  <c r="F397" i="2"/>
  <c r="J397" i="2"/>
  <c r="N397" i="2"/>
  <c r="E456" i="2"/>
  <c r="I456" i="2"/>
  <c r="M456" i="2"/>
  <c r="D121" i="2"/>
  <c r="F121" i="2"/>
  <c r="H121" i="2"/>
  <c r="J121" i="2"/>
  <c r="L121" i="2"/>
  <c r="N121" i="2"/>
  <c r="E141" i="2"/>
  <c r="I141" i="2"/>
  <c r="K141" i="2"/>
  <c r="M141" i="2"/>
  <c r="D141" i="2"/>
  <c r="H141" i="2"/>
  <c r="L141" i="2"/>
  <c r="E180" i="2"/>
  <c r="G180" i="2"/>
  <c r="I180" i="2"/>
  <c r="K180" i="2"/>
  <c r="M180" i="2"/>
  <c r="D238" i="2"/>
  <c r="F238" i="2"/>
  <c r="H238" i="2"/>
  <c r="J238" i="2"/>
  <c r="L238" i="2"/>
  <c r="N238" i="2"/>
  <c r="D259" i="2"/>
  <c r="F259" i="2"/>
  <c r="H259" i="2"/>
  <c r="J259" i="2"/>
  <c r="L259" i="2"/>
  <c r="N259" i="2"/>
  <c r="E279" i="2"/>
  <c r="G279" i="2"/>
  <c r="I279" i="2"/>
  <c r="K279" i="2"/>
  <c r="M279" i="2"/>
  <c r="D299" i="2"/>
  <c r="F299" i="2"/>
  <c r="H299" i="2"/>
  <c r="J299" i="2"/>
  <c r="L299" i="2"/>
  <c r="N299" i="2"/>
  <c r="D337" i="2"/>
  <c r="F337" i="2"/>
  <c r="H337" i="2"/>
  <c r="J337" i="2"/>
  <c r="L337" i="2"/>
  <c r="N337" i="2"/>
  <c r="D437" i="2"/>
  <c r="F437" i="2"/>
  <c r="H437" i="2"/>
  <c r="J437" i="2"/>
  <c r="L437" i="2"/>
  <c r="N437" i="2"/>
  <c r="I496" i="1"/>
  <c r="I497" i="1" s="1"/>
  <c r="M496" i="1"/>
  <c r="M497" i="1" s="1"/>
  <c r="F206" i="1"/>
  <c r="F496" i="1" s="1"/>
  <c r="F497" i="1" s="1"/>
  <c r="H206" i="1"/>
  <c r="H496" i="1" s="1"/>
  <c r="H497" i="1" s="1"/>
  <c r="J206" i="1"/>
  <c r="J496" i="1" s="1"/>
  <c r="J497" i="1" s="1"/>
  <c r="L206" i="1"/>
  <c r="L496" i="1" s="1"/>
  <c r="L497" i="1" s="1"/>
  <c r="N206" i="1"/>
  <c r="N496" i="1" s="1"/>
  <c r="N497" i="1" s="1"/>
  <c r="P206" i="1"/>
  <c r="P496" i="1" s="1"/>
  <c r="P497" i="1" s="1"/>
  <c r="G141" i="2"/>
  <c r="D23" i="2"/>
  <c r="F23" i="2"/>
  <c r="H23" i="2"/>
  <c r="J23" i="2"/>
  <c r="L23" i="2"/>
  <c r="N23" i="2"/>
  <c r="D82" i="2"/>
  <c r="F82" i="2"/>
  <c r="H82" i="2"/>
  <c r="J82" i="2"/>
  <c r="L82" i="2"/>
  <c r="N82" i="2"/>
  <c r="D198" i="2"/>
  <c r="F198" i="2"/>
  <c r="H198" i="2"/>
  <c r="J198" i="2"/>
  <c r="L198" i="2"/>
  <c r="N198" i="2"/>
  <c r="E299" i="2"/>
  <c r="G299" i="2"/>
  <c r="I299" i="2"/>
  <c r="K299" i="2"/>
  <c r="M299" i="2"/>
  <c r="D357" i="2"/>
  <c r="F357" i="2"/>
  <c r="H357" i="2"/>
  <c r="J357" i="2"/>
  <c r="L357" i="2"/>
  <c r="N357" i="2"/>
  <c r="D377" i="2"/>
  <c r="F377" i="2"/>
  <c r="H377" i="2"/>
  <c r="J377" i="2"/>
  <c r="L377" i="2"/>
  <c r="N377" i="2"/>
  <c r="E417" i="2"/>
  <c r="G417" i="2"/>
  <c r="I417" i="2"/>
  <c r="K417" i="2"/>
  <c r="M417" i="2"/>
  <c r="D456" i="2"/>
  <c r="F456" i="2"/>
  <c r="H456" i="2"/>
  <c r="J456" i="2"/>
  <c r="L456" i="2"/>
  <c r="N456" i="2"/>
  <c r="D476" i="2"/>
  <c r="F476" i="2"/>
  <c r="H476" i="2"/>
  <c r="J476" i="2"/>
  <c r="L476" i="2"/>
  <c r="N476" i="2"/>
  <c r="J478" i="2" l="1"/>
  <c r="J479" i="2" s="1"/>
  <c r="N478" i="2"/>
  <c r="N479" i="2" s="1"/>
  <c r="F478" i="2"/>
  <c r="F479" i="2" s="1"/>
  <c r="M478" i="2"/>
  <c r="M479" i="2" s="1"/>
  <c r="I478" i="2"/>
  <c r="I479" i="2" s="1"/>
  <c r="E478" i="2"/>
  <c r="E479" i="2" s="1"/>
  <c r="L478" i="2"/>
  <c r="L479" i="2" s="1"/>
  <c r="H478" i="2"/>
  <c r="H479" i="2" s="1"/>
  <c r="D478" i="2"/>
  <c r="D479" i="2" s="1"/>
  <c r="K478" i="2"/>
  <c r="K479" i="2" s="1"/>
  <c r="G478" i="2"/>
  <c r="G479" i="2" s="1"/>
</calcChain>
</file>

<file path=xl/sharedStrings.xml><?xml version="1.0" encoding="utf-8"?>
<sst xmlns="http://schemas.openxmlformats.org/spreadsheetml/2006/main" count="1702" uniqueCount="253">
  <si>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</si>
  <si>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</si>
  <si>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</si>
  <si>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</si>
  <si>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</si>
  <si>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</si>
  <si>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</si>
  <si>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Цена</t>
  </si>
  <si>
    <t>цена с наценкой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</si>
  <si>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</si>
  <si>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</si>
  <si>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</si>
  <si>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</si>
  <si>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</si>
  <si>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</si>
  <si>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</si>
  <si>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</si>
  <si>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</si>
  <si>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</si>
  <si>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</si>
  <si>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</si>
  <si>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Завтрак наценка 46%</t>
  </si>
  <si>
    <t>Масло сливочное порционно</t>
  </si>
  <si>
    <t>15</t>
  </si>
  <si>
    <t>Омлет с сыром</t>
  </si>
  <si>
    <t>200</t>
  </si>
  <si>
    <t>ТТК 245</t>
  </si>
  <si>
    <t>Кофейный напиток витаминизированный</t>
  </si>
  <si>
    <t>Батон витаминный с микронутриентами</t>
  </si>
  <si>
    <t>25</t>
  </si>
  <si>
    <t>Всего:</t>
  </si>
  <si>
    <t>Обед</t>
  </si>
  <si>
    <t>Суп с вермишелью и картофелем с мясом, зеленью</t>
  </si>
  <si>
    <t>10/250</t>
  </si>
  <si>
    <t>Гуляш из говядины</t>
  </si>
  <si>
    <t>100</t>
  </si>
  <si>
    <t>Каша гречневая рассыпчатая</t>
  </si>
  <si>
    <t>180</t>
  </si>
  <si>
    <t>Чай с сахаром</t>
  </si>
  <si>
    <t>Хлеб полезный с микронутриентами/Батон витаминный с микронутриентами</t>
  </si>
  <si>
    <t>25/25</t>
  </si>
  <si>
    <t>Полдник</t>
  </si>
  <si>
    <t>ТТК 27</t>
  </si>
  <si>
    <t>Хачапури</t>
  </si>
  <si>
    <t>95</t>
  </si>
  <si>
    <t>700/2004</t>
  </si>
  <si>
    <t>Напиток клюквенный</t>
  </si>
  <si>
    <t>Итого:</t>
  </si>
  <si>
    <t>Вторник</t>
  </si>
  <si>
    <t>Завтрак</t>
  </si>
  <si>
    <t>Масло шоколадное</t>
  </si>
  <si>
    <t>10</t>
  </si>
  <si>
    <t>Запеканка из творога со сгущённым молоком</t>
  </si>
  <si>
    <t>200/20</t>
  </si>
  <si>
    <t>Чай с лимоном</t>
  </si>
  <si>
    <t>200/7</t>
  </si>
  <si>
    <t>ТТК 52</t>
  </si>
  <si>
    <t>Борщ "Нижегородский" мясной со сметаной, зеленью</t>
  </si>
  <si>
    <t>260</t>
  </si>
  <si>
    <t>ТТК 274</t>
  </si>
  <si>
    <t>Ёжики "Аппетитные"</t>
  </si>
  <si>
    <t>100/50</t>
  </si>
  <si>
    <t>Пюре картофельное</t>
  </si>
  <si>
    <t>ТТК 472</t>
  </si>
  <si>
    <t>Напиток из облепихи</t>
  </si>
  <si>
    <t>ТТК 376</t>
  </si>
  <si>
    <t>Пирожок печеный сдобный с мясом, луком</t>
  </si>
  <si>
    <t>80</t>
  </si>
  <si>
    <t>Напиток из плодов шиповника</t>
  </si>
  <si>
    <t>Среда</t>
  </si>
  <si>
    <t>Биточки домашние</t>
  </si>
  <si>
    <t>Рожки отварные</t>
  </si>
  <si>
    <t>Помидоры свежие (доп. гарнир)</t>
  </si>
  <si>
    <t>40</t>
  </si>
  <si>
    <t>Фрукты свежие</t>
  </si>
  <si>
    <t>150</t>
  </si>
  <si>
    <t>Обед наценка 33%</t>
  </si>
  <si>
    <t>Суп картофельный с горохом, мясом, зеленью</t>
  </si>
  <si>
    <t>ТТК 426</t>
  </si>
  <si>
    <t>Рыба запечённая (горбуша)</t>
  </si>
  <si>
    <t>90</t>
  </si>
  <si>
    <t>Рис отварной</t>
  </si>
  <si>
    <t>Компот из яблок</t>
  </si>
  <si>
    <t>ТТК 29</t>
  </si>
  <si>
    <t>Булочка обсыпная с творогом</t>
  </si>
  <si>
    <t>ТТК 206</t>
  </si>
  <si>
    <t>Компот из ягод</t>
  </si>
  <si>
    <t>Четверг</t>
  </si>
  <si>
    <t>Завтрак наценка 45%</t>
  </si>
  <si>
    <t>ТТК 36</t>
  </si>
  <si>
    <t>Тефтельки мясные с сыром в томатном соусе</t>
  </si>
  <si>
    <t>Какао с молоком</t>
  </si>
  <si>
    <t>Обед наценка 42%</t>
  </si>
  <si>
    <t>Щи из свежей капусты с картофелем, мясом, зеленью</t>
  </si>
  <si>
    <t>ТТК 242</t>
  </si>
  <si>
    <t>Филе куриное панированное</t>
  </si>
  <si>
    <t>Напиток овсяный шоколадный, обогащённый кальцием и витамином В₂</t>
  </si>
  <si>
    <t>ТТК 22</t>
  </si>
  <si>
    <t>Плюшка Московская</t>
  </si>
  <si>
    <t>75</t>
  </si>
  <si>
    <t>Пятница</t>
  </si>
  <si>
    <t>ТТК 552</t>
  </si>
  <si>
    <t>Индейка с булгуром (40/160)</t>
  </si>
  <si>
    <t>177/2004</t>
  </si>
  <si>
    <t>Бульон с куриным филе, гренками, зеленью</t>
  </si>
  <si>
    <t>30/15/250</t>
  </si>
  <si>
    <t>Жаркое по-домашнему</t>
  </si>
  <si>
    <t>ТТК 224</t>
  </si>
  <si>
    <t>Пицца "Школьная"</t>
  </si>
  <si>
    <t>Суббота</t>
  </si>
  <si>
    <t>Суп с клёцками, с мясом, зеленью</t>
  </si>
  <si>
    <t>Рыба тушеная в томате с овощами</t>
  </si>
  <si>
    <t>Картофель отварной</t>
  </si>
  <si>
    <t>Напиток овсяный фруктовый "Экзотик"</t>
  </si>
  <si>
    <t>Булочка ванильная</t>
  </si>
  <si>
    <t>Вторая неделя</t>
  </si>
  <si>
    <t>ТТК 473</t>
  </si>
  <si>
    <t>Бефстроганов из филе индейки</t>
  </si>
  <si>
    <t>Обед наценка 47%</t>
  </si>
  <si>
    <t>Борщ со свежей капустой и картофелем, мясом,  сметаной,  зеленью</t>
  </si>
  <si>
    <t>10/260</t>
  </si>
  <si>
    <t>Плов из говядины</t>
  </si>
  <si>
    <t>Компот из груши</t>
  </si>
  <si>
    <t>ТТК 221</t>
  </si>
  <si>
    <t>Плюшка с маком</t>
  </si>
  <si>
    <t>85</t>
  </si>
  <si>
    <t>Сок фруктовый</t>
  </si>
  <si>
    <t>70</t>
  </si>
  <si>
    <t>Компот из кураги</t>
  </si>
  <si>
    <t>Сыр плавленный порционно</t>
  </si>
  <si>
    <t>17,5</t>
  </si>
  <si>
    <t>ТТК 12</t>
  </si>
  <si>
    <t>Жаркое с индейкой</t>
  </si>
  <si>
    <t>Огурцы свежие (доп.гарнир)</t>
  </si>
  <si>
    <t>45</t>
  </si>
  <si>
    <t>ТТК 198</t>
  </si>
  <si>
    <t>Котлета рыбная "Оригинальная" (горбуша)</t>
  </si>
  <si>
    <t>ТТК 147</t>
  </si>
  <si>
    <t>Каша молочная "Дружба" жидкая с маслом</t>
  </si>
  <si>
    <t>250/5</t>
  </si>
  <si>
    <t>Рассольник Ленинградский с перловой крупой, мясом, сметаной,  зеленью</t>
  </si>
  <si>
    <t>Макаронник с мясом с маслом</t>
  </si>
  <si>
    <t>200/5</t>
  </si>
  <si>
    <t>101/2004</t>
  </si>
  <si>
    <t>Икра кабачковая (доп.гарнир)</t>
  </si>
  <si>
    <t>60</t>
  </si>
  <si>
    <t>Обед наценка 45%</t>
  </si>
  <si>
    <t>Суп молочный с вермишелью</t>
  </si>
  <si>
    <t>250</t>
  </si>
  <si>
    <t>Фрикадельки в соусе</t>
  </si>
  <si>
    <t>Суп картофельный с рисом с рыбными консервами, зеленью</t>
  </si>
  <si>
    <t>275</t>
  </si>
  <si>
    <t>Запеканка картофельная с мясом с маслом</t>
  </si>
  <si>
    <t>ТТК 275</t>
  </si>
  <si>
    <t>Капуста квашеная с маслом растительным, сахаром (доп.гарнир)</t>
  </si>
  <si>
    <t>Третья неделя</t>
  </si>
  <si>
    <t>Сыр порционно</t>
  </si>
  <si>
    <t>ТТК 57</t>
  </si>
  <si>
    <t>Пудинг "Лакомка" со сгущённым молоком</t>
  </si>
  <si>
    <r>
      <t>Обед</t>
    </r>
    <r>
      <rPr>
        <b/>
        <sz val="10"/>
        <color rgb="FFFF0000"/>
        <rFont val="Times New Roman"/>
        <family val="1"/>
        <charset val="204"/>
      </rPr>
      <t>наценка 34%</t>
    </r>
  </si>
  <si>
    <t>ТТК 370</t>
  </si>
  <si>
    <t>Суп сырный с гренками, зеленью</t>
  </si>
  <si>
    <t>250/15</t>
  </si>
  <si>
    <t>Вермишель отварная</t>
  </si>
  <si>
    <t>Омлет натуральный</t>
  </si>
  <si>
    <t>35</t>
  </si>
  <si>
    <t>111/2004</t>
  </si>
  <si>
    <t>Борщ "Сибирский" с мясом, со сметаной, зеленью</t>
  </si>
  <si>
    <t>ТТК 56</t>
  </si>
  <si>
    <t>Соте из индейки с овощами (40/160)</t>
  </si>
  <si>
    <t>Суп с вермишелью и картофелем,  филе куриным , зеленью</t>
  </si>
  <si>
    <t>Плов из говядины 40/160</t>
  </si>
  <si>
    <t>ТТК 243</t>
  </si>
  <si>
    <t>Кисель плодово-ягодный витаминизированный</t>
  </si>
  <si>
    <t>Обед наценка 37%</t>
  </si>
  <si>
    <t>157/2004</t>
  </si>
  <si>
    <t>Солянка домашняя со сметаной, зеленью</t>
  </si>
  <si>
    <t>255</t>
  </si>
  <si>
    <t>ТТК 35</t>
  </si>
  <si>
    <t>Фрикассе из индейки (бедро) 40/60</t>
  </si>
  <si>
    <t>Напиток клюквенный (горячий напиток)</t>
  </si>
  <si>
    <t>Суп из овощей с мясом, сметаной, зеленью</t>
  </si>
  <si>
    <t>10/255</t>
  </si>
  <si>
    <t>Запеканка картофельная с мясом 45/155</t>
  </si>
  <si>
    <t>Огурцы свежие (доп. гарнир)</t>
  </si>
  <si>
    <t>Пирожок печеный сдобный с мясом и рисом</t>
  </si>
  <si>
    <t>Завтрак наценка 40%</t>
  </si>
  <si>
    <t>ТТК163</t>
  </si>
  <si>
    <t>Филе куриное запечённое с ананасами</t>
  </si>
  <si>
    <t>Обед наценка 39%</t>
  </si>
  <si>
    <t>Биточки рыбные</t>
  </si>
  <si>
    <t>Пирожок печёный сдобный с капустой и курицей</t>
  </si>
  <si>
    <t>Четвертая  неделя</t>
  </si>
  <si>
    <t>Каша молочная рисовая жидкая с маслом</t>
  </si>
  <si>
    <t>Йогурт "Растишка"</t>
  </si>
  <si>
    <t>110</t>
  </si>
  <si>
    <t>ТТК 55</t>
  </si>
  <si>
    <t>Рагу из говядины</t>
  </si>
  <si>
    <t>ТТК 51</t>
  </si>
  <si>
    <t>Биточки "Школьные"</t>
  </si>
  <si>
    <t>50</t>
  </si>
  <si>
    <t>Обед наценка 31%</t>
  </si>
  <si>
    <t>Пирожок печёный сдобный с курагой</t>
  </si>
  <si>
    <t>Суп сырный с мясом, гренками, зеленью</t>
  </si>
  <si>
    <t>10/250/15</t>
  </si>
  <si>
    <t>20</t>
  </si>
  <si>
    <t>Пирожок печёный сдобный с мясом луком</t>
  </si>
  <si>
    <t>Итого по меню:</t>
  </si>
  <si>
    <t>среднее за день</t>
  </si>
  <si>
    <t>Начальник производственно-технологического отдела МБУ "Дирекция по организации питания"  Н.В.Решетникова</t>
  </si>
  <si>
    <t>Масло сливочное</t>
  </si>
  <si>
    <t>Запеканка из творога с вареньем</t>
  </si>
  <si>
    <t>Пирожок печеный сдобный с мясом, рисом</t>
  </si>
  <si>
    <t>Пирожок печеный сдобный с творогом</t>
  </si>
  <si>
    <t>130</t>
  </si>
  <si>
    <t>Тефтели мясные в соусе</t>
  </si>
  <si>
    <t>Пирожок печёный сдобный с курицей и капустой</t>
  </si>
  <si>
    <t>25/15/250</t>
  </si>
  <si>
    <t>ТТК 357</t>
  </si>
  <si>
    <t>Маковый рулетик посыпной</t>
  </si>
  <si>
    <t>Суп гороховый с гренками</t>
  </si>
  <si>
    <t>ТТК 54</t>
  </si>
  <si>
    <t>Овощи тушёные</t>
  </si>
  <si>
    <t>Котлета куриная</t>
  </si>
  <si>
    <t>Пудинг "Лакомка" с вареньем</t>
  </si>
  <si>
    <t>ТТК376</t>
  </si>
  <si>
    <t>Пирожок печёный сдобный с яйцом</t>
  </si>
  <si>
    <t>Суп из овощей с мясом, зеленью</t>
  </si>
  <si>
    <t>25/40</t>
  </si>
  <si>
    <t>Пирожок печеный сдобный с мясом луком</t>
  </si>
  <si>
    <t>Борщ со свежей капустой и картофелем, мясом,   зеленью</t>
  </si>
  <si>
    <t>рж25</t>
  </si>
  <si>
    <t>0,08 шт</t>
  </si>
  <si>
    <t>0,04 шт</t>
  </si>
  <si>
    <t>0,076 шт</t>
  </si>
  <si>
    <t>-</t>
  </si>
  <si>
    <t xml:space="preserve">Гуляш из говядины </t>
  </si>
  <si>
    <t xml:space="preserve">Завтрак </t>
  </si>
  <si>
    <t xml:space="preserve">Обед </t>
  </si>
  <si>
    <t xml:space="preserve">Плов из индейки </t>
  </si>
  <si>
    <t xml:space="preserve">Индейка с булгуром </t>
  </si>
  <si>
    <t xml:space="preserve">Жаркое по-домашнему </t>
  </si>
  <si>
    <t xml:space="preserve">Полдник </t>
  </si>
  <si>
    <t xml:space="preserve">Бефстроганов из филе индейки </t>
  </si>
  <si>
    <t xml:space="preserve">Плов из говядины </t>
  </si>
  <si>
    <t xml:space="preserve">Жаркое с индейкой </t>
  </si>
  <si>
    <t xml:space="preserve">Фрукты свежие </t>
  </si>
  <si>
    <t xml:space="preserve">Макаронник с мясом </t>
  </si>
  <si>
    <t xml:space="preserve">Бефстроганов из куриного филе </t>
  </si>
  <si>
    <t xml:space="preserve">Соте из индейки с овощами </t>
  </si>
  <si>
    <t xml:space="preserve">Запеканка картофельная с мясом </t>
  </si>
  <si>
    <t xml:space="preserve">Рагу из говядины </t>
  </si>
  <si>
    <t xml:space="preserve">Фрикассе из индейки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</si>
</sst>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i/>
      <sz val="10"/>
      <color rgb="FF7030A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i/>
      <sz val="10"/>
      <color rgb="FF4F81BD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color rgb="FF008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color rgb="FF0070C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sz val="10"/>
      <name val="Times New Roman"/>
      <family val="1"/>
      <charset val="1"/>
    </font>
    <font>
      <b/>
      <i/>
      <sz val="10"/>
      <color rgb="FF0070C0"/>
      <name val="Times New Roman"/>
      <family val="1"/>
      <charset val="1"/>
    </font>
    <font>
      <b/>
      <i/>
      <sz val="10"/>
      <color rgb="FF0070C0"/>
      <name val="Times New Roman"/>
      <family val="1"/>
      <charset val="204"/>
    </font>
    <font>
      <b/>
      <sz val="10"/>
      <color rgb="FF008000"/>
      <name val="Times New Roman"/>
      <family val="1"/>
      <charset val="1"/>
    </font>
    <font>
      <sz val="10"/>
      <color rgb="FF7030A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1"/>
    </font>
    <font>
      <b/>
      <i/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i/>
      <sz val="11"/>
      <color rgb="FF0070C0"/>
      <name val="Times New Roman"/>
      <family val="1"/>
      <charset val="1"/>
    </font>
    <font>
      <b/>
      <i/>
      <sz val="8"/>
      <color rgb="FF0070C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CE181E"/>
      <name val="Times New Roman"/>
      <family val="1"/>
      <charset val="204"/>
    </font>
    <font>
      <b/>
      <sz val="10"/>
      <color rgb="FFCE181E"/>
      <name val="Times New Roman"/>
      <family val="1"/>
      <charset val="1"/>
    </font>
    <font>
      <sz val="10"/>
      <color rgb="FFCE181E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44" fillId="0" borderId="0" applyBorder="0" applyProtection="0"/>
  </cellStyleXfs>
  <cellXfs count="163">
    <xf numFmtId="0" fontId="0" fillId="0" borderId="0" xfId="0"/>
    <xf numFmtId="0" fontId="16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49" fontId="3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8" fillId="0" borderId="1" xfId="0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 applyProtection="1">
      <alignment horizontal="center" vertical="center" wrapText="1"/>
    </xf>
    <xf numFmtId="0" fontId="12" fillId="0" borderId="1" xfId="1" applyNumberFormat="1" applyFont="1" applyBorder="1" applyAlignment="1" applyProtection="1">
      <alignment horizontal="left" vertical="center" wrapText="1"/>
    </xf>
    <xf numFmtId="1" fontId="38" fillId="0" borderId="1" xfId="1" applyNumberFormat="1" applyFont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1" fontId="2" fillId="0" borderId="1" xfId="1" applyNumberFormat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/>
    <xf numFmtId="9" fontId="1" fillId="0" borderId="0" xfId="1" applyFont="1" applyBorder="1" applyAlignment="1" applyProtection="1">
      <alignment vertical="center" wrapText="1"/>
    </xf>
    <xf numFmtId="9" fontId="0" fillId="0" borderId="0" xfId="1" applyFont="1" applyBorder="1" applyAlignment="1" applyProtection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19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1" fontId="0" fillId="0" borderId="0" xfId="0" applyNumberFormat="1"/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0"/>
  <sheetViews>
    <sheetView zoomScale="90" zoomScaleNormal="90" workbookViewId="0">
      <pane ySplit="2" topLeftCell="A489" activePane="bottomLeft" state="frozen"/>
      <selection pane="bottomLeft" activeCell="D168" sqref="D168"/>
    </sheetView>
  </sheetViews>
  <sheetFormatPr defaultRowHeight="15" x14ac:dyDescent="0.25"/>
  <cols>
    <col min="1" max="1" width="8.7109375" style="7"/>
    <col min="2" max="2" width="8" style="7"/>
    <col min="3" max="3" width="12.42578125" style="7"/>
    <col min="4" max="4" width="36.42578125" style="7"/>
    <col min="5" max="5" width="9.7109375" style="8"/>
    <col min="6" max="6" width="6.7109375" style="9"/>
    <col min="7" max="8" width="7.28515625" style="9"/>
    <col min="9" max="9" width="11.140625" style="10"/>
    <col min="10" max="10" width="6.42578125" style="10"/>
    <col min="11" max="11" width="5.28515625" style="10"/>
    <col min="12" max="12" width="6.85546875" style="10"/>
    <col min="13" max="13" width="6.28515625" style="11"/>
    <col min="14" max="14" width="6.140625" style="11"/>
    <col min="15" max="15" width="7.42578125" style="11"/>
    <col min="16" max="16" width="7.140625" style="11"/>
    <col min="17" max="255" width="8" style="7"/>
    <col min="256" max="1025" width="8.7109375"/>
  </cols>
  <sheetData>
    <row r="1" spans="1:256" ht="12.75" customHeight="1" x14ac:dyDescent="0.25">
      <c r="A1" s="6" t="s">
        <v>0</v>
      </c>
      <c r="B1" s="13"/>
      <c r="C1" s="13"/>
      <c r="D1" s="5" t="s">
        <v>1</v>
      </c>
      <c r="E1" s="5" t="s">
        <v>2</v>
      </c>
      <c r="F1" s="4" t="s">
        <v>3</v>
      </c>
      <c r="G1" s="4"/>
      <c r="H1" s="4"/>
      <c r="I1" s="3" t="s">
        <v>4</v>
      </c>
      <c r="J1" s="3" t="s">
        <v>5</v>
      </c>
      <c r="K1" s="3"/>
      <c r="L1" s="3"/>
      <c r="M1" s="3"/>
      <c r="N1" s="2" t="s">
        <v>6</v>
      </c>
      <c r="O1" s="2"/>
      <c r="P1" s="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6" ht="34.15" customHeight="1" x14ac:dyDescent="0.25">
      <c r="A2" s="6"/>
      <c r="B2" s="12" t="s">
        <v>7</v>
      </c>
      <c r="C2" s="17" t="s">
        <v>8</v>
      </c>
      <c r="D2" s="5"/>
      <c r="E2" s="5"/>
      <c r="F2" s="14" t="s">
        <v>9</v>
      </c>
      <c r="G2" s="14" t="s">
        <v>10</v>
      </c>
      <c r="H2" s="14" t="s">
        <v>11</v>
      </c>
      <c r="I2" s="3"/>
      <c r="J2" s="15" t="s">
        <v>12</v>
      </c>
      <c r="K2" s="15" t="s">
        <v>13</v>
      </c>
      <c r="L2" s="15" t="s">
        <v>14</v>
      </c>
      <c r="M2" s="16" t="s">
        <v>15</v>
      </c>
      <c r="N2" s="18" t="s">
        <v>16</v>
      </c>
      <c r="O2" s="16" t="s">
        <v>17</v>
      </c>
      <c r="P2" s="16" t="s">
        <v>18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6" ht="14.25" customHeight="1" x14ac:dyDescent="0.25">
      <c r="A3" s="19"/>
      <c r="B3" s="19"/>
      <c r="C3" s="19"/>
      <c r="D3" s="20" t="s">
        <v>19</v>
      </c>
      <c r="E3" s="21"/>
      <c r="F3" s="22"/>
      <c r="G3" s="22"/>
      <c r="H3" s="22"/>
      <c r="I3" s="23"/>
      <c r="J3" s="23"/>
      <c r="K3" s="23"/>
      <c r="L3" s="23"/>
      <c r="M3" s="24"/>
      <c r="N3" s="24"/>
      <c r="O3" s="24"/>
      <c r="P3" s="24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6" ht="14.25" customHeight="1" x14ac:dyDescent="0.25">
      <c r="A4" s="25"/>
      <c r="B4" s="25"/>
      <c r="C4" s="25"/>
      <c r="D4" s="26" t="s">
        <v>20</v>
      </c>
      <c r="E4" s="21"/>
      <c r="F4" s="22"/>
      <c r="G4" s="22"/>
      <c r="H4" s="22"/>
      <c r="I4" s="23"/>
      <c r="J4" s="23"/>
      <c r="K4" s="23"/>
      <c r="L4" s="23"/>
      <c r="M4" s="24"/>
      <c r="N4" s="24"/>
      <c r="O4" s="24"/>
      <c r="P4" s="2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6" ht="14.25" customHeight="1" x14ac:dyDescent="0.25">
      <c r="A5" s="21"/>
      <c r="B5" s="21"/>
      <c r="C5" s="21"/>
      <c r="D5" s="27" t="s">
        <v>21</v>
      </c>
      <c r="E5" s="28"/>
      <c r="F5" s="29"/>
      <c r="G5" s="29"/>
      <c r="H5" s="29"/>
      <c r="I5" s="30"/>
      <c r="J5" s="30"/>
      <c r="K5" s="30"/>
      <c r="L5" s="30"/>
      <c r="M5" s="31"/>
      <c r="N5" s="31"/>
      <c r="O5" s="31"/>
      <c r="P5" s="3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6" ht="14.25" customHeight="1" x14ac:dyDescent="0.25">
      <c r="A6" s="32"/>
      <c r="B6" s="32">
        <v>9.15</v>
      </c>
      <c r="C6" s="33">
        <v>11.39</v>
      </c>
      <c r="D6" s="34" t="s">
        <v>22</v>
      </c>
      <c r="E6" s="35" t="s">
        <v>23</v>
      </c>
      <c r="F6" s="36">
        <v>0.15</v>
      </c>
      <c r="G6" s="36">
        <v>10.9</v>
      </c>
      <c r="H6" s="36">
        <v>0.21</v>
      </c>
      <c r="I6" s="37">
        <v>99.3</v>
      </c>
      <c r="J6" s="37">
        <v>2</v>
      </c>
      <c r="K6" s="37">
        <v>0</v>
      </c>
      <c r="L6" s="37">
        <v>3</v>
      </c>
      <c r="M6" s="36">
        <v>0.03</v>
      </c>
      <c r="N6" s="36">
        <v>0</v>
      </c>
      <c r="O6" s="36">
        <v>0</v>
      </c>
      <c r="P6" s="36">
        <v>0.09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ht="14.25" customHeight="1" x14ac:dyDescent="0.25">
      <c r="A7" s="32">
        <v>211</v>
      </c>
      <c r="B7" s="32">
        <v>35.67</v>
      </c>
      <c r="C7" s="33">
        <v>65.08</v>
      </c>
      <c r="D7" s="38" t="s">
        <v>24</v>
      </c>
      <c r="E7" s="35" t="s">
        <v>25</v>
      </c>
      <c r="F7" s="36">
        <v>24</v>
      </c>
      <c r="G7" s="36">
        <v>30.1</v>
      </c>
      <c r="H7" s="36">
        <v>4.4000000000000004</v>
      </c>
      <c r="I7" s="37">
        <v>385</v>
      </c>
      <c r="J7" s="37">
        <v>460</v>
      </c>
      <c r="K7" s="37">
        <v>41</v>
      </c>
      <c r="L7" s="37">
        <v>487</v>
      </c>
      <c r="M7" s="33">
        <v>3.2</v>
      </c>
      <c r="N7" s="33">
        <v>0.03</v>
      </c>
      <c r="O7" s="33">
        <v>0.9</v>
      </c>
      <c r="P7" s="33">
        <v>3.0000000000000001E-3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6" ht="14.25" customHeight="1" x14ac:dyDescent="0.25">
      <c r="A8" s="32" t="s">
        <v>26</v>
      </c>
      <c r="B8" s="32">
        <v>5.1100000000000003</v>
      </c>
      <c r="C8" s="33">
        <v>8.26</v>
      </c>
      <c r="D8" s="39" t="s">
        <v>27</v>
      </c>
      <c r="E8" s="35" t="s">
        <v>25</v>
      </c>
      <c r="F8" s="36">
        <v>2.2999999999999998</v>
      </c>
      <c r="G8" s="36">
        <v>1.4</v>
      </c>
      <c r="H8" s="36">
        <v>22</v>
      </c>
      <c r="I8" s="37">
        <v>110</v>
      </c>
      <c r="J8" s="37">
        <v>60</v>
      </c>
      <c r="K8" s="37">
        <v>7</v>
      </c>
      <c r="L8" s="37">
        <v>45</v>
      </c>
      <c r="M8" s="33">
        <v>0.1</v>
      </c>
      <c r="N8" s="33">
        <v>0.02</v>
      </c>
      <c r="O8" s="33">
        <v>0.65</v>
      </c>
      <c r="P8" s="33">
        <v>0.01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6" ht="14.25" customHeight="1" x14ac:dyDescent="0.25">
      <c r="A9" s="21"/>
      <c r="B9" s="21">
        <v>1.65</v>
      </c>
      <c r="C9" s="33">
        <v>3.15</v>
      </c>
      <c r="D9" s="40" t="s">
        <v>28</v>
      </c>
      <c r="E9" s="28" t="s">
        <v>29</v>
      </c>
      <c r="F9" s="22">
        <v>2</v>
      </c>
      <c r="G9" s="22">
        <v>0.5</v>
      </c>
      <c r="H9" s="22">
        <v>14.3</v>
      </c>
      <c r="I9" s="23">
        <v>70</v>
      </c>
      <c r="J9" s="23">
        <v>10</v>
      </c>
      <c r="K9" s="23">
        <v>0</v>
      </c>
      <c r="L9" s="23">
        <v>0</v>
      </c>
      <c r="M9" s="24">
        <v>0.5</v>
      </c>
      <c r="N9" s="24">
        <v>0.08</v>
      </c>
      <c r="O9" s="24">
        <v>0</v>
      </c>
      <c r="P9" s="24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6" ht="14.25" customHeight="1" x14ac:dyDescent="0.25">
      <c r="A10" s="21"/>
      <c r="B10" s="41">
        <f>SUM(B6:B9)</f>
        <v>51.58</v>
      </c>
      <c r="C10" s="42">
        <f>SUM(C6:C9)</f>
        <v>87.88000000000001</v>
      </c>
      <c r="D10" s="43" t="s">
        <v>30</v>
      </c>
      <c r="E10" s="44"/>
      <c r="F10" s="45">
        <f t="shared" ref="F10:P10" si="0">SUM(F6:F9)</f>
        <v>28.45</v>
      </c>
      <c r="G10" s="45">
        <f t="shared" si="0"/>
        <v>42.9</v>
      </c>
      <c r="H10" s="45">
        <f t="shared" si="0"/>
        <v>40.909999999999997</v>
      </c>
      <c r="I10" s="46">
        <f t="shared" si="0"/>
        <v>664.3</v>
      </c>
      <c r="J10" s="46">
        <f t="shared" si="0"/>
        <v>532</v>
      </c>
      <c r="K10" s="46">
        <f t="shared" si="0"/>
        <v>48</v>
      </c>
      <c r="L10" s="46">
        <f t="shared" si="0"/>
        <v>535</v>
      </c>
      <c r="M10" s="42">
        <f t="shared" si="0"/>
        <v>3.83</v>
      </c>
      <c r="N10" s="42">
        <f t="shared" si="0"/>
        <v>0.13</v>
      </c>
      <c r="O10" s="42">
        <f t="shared" si="0"/>
        <v>1.55</v>
      </c>
      <c r="P10" s="42">
        <f t="shared" si="0"/>
        <v>0.10299999999999999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6" ht="14.25" customHeight="1" x14ac:dyDescent="0.25">
      <c r="A11" s="21"/>
      <c r="B11" s="21"/>
      <c r="C11" s="24"/>
      <c r="D11" s="27" t="s">
        <v>31</v>
      </c>
      <c r="E11" s="28"/>
      <c r="F11" s="22"/>
      <c r="G11" s="22"/>
      <c r="H11" s="22"/>
      <c r="I11" s="23"/>
      <c r="J11" s="23"/>
      <c r="K11" s="23"/>
      <c r="L11" s="23"/>
      <c r="M11" s="24"/>
      <c r="N11" s="24"/>
      <c r="O11" s="24"/>
      <c r="P11" s="2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6" s="47" customFormat="1" ht="26.25" customHeight="1" x14ac:dyDescent="0.25">
      <c r="A12" s="32">
        <v>112</v>
      </c>
      <c r="B12" s="32">
        <v>15.25</v>
      </c>
      <c r="C12" s="33">
        <v>20.79</v>
      </c>
      <c r="D12" s="38" t="s">
        <v>32</v>
      </c>
      <c r="E12" s="35" t="s">
        <v>33</v>
      </c>
      <c r="F12" s="22">
        <v>4.8</v>
      </c>
      <c r="G12" s="22">
        <v>4</v>
      </c>
      <c r="H12" s="22">
        <v>14</v>
      </c>
      <c r="I12" s="23">
        <v>111</v>
      </c>
      <c r="J12" s="23">
        <v>9</v>
      </c>
      <c r="K12" s="23">
        <v>18</v>
      </c>
      <c r="L12" s="23">
        <v>73</v>
      </c>
      <c r="M12" s="24">
        <v>1</v>
      </c>
      <c r="N12" s="24">
        <v>0.09</v>
      </c>
      <c r="O12" s="24">
        <v>5.2</v>
      </c>
      <c r="P12" s="24">
        <v>0</v>
      </c>
      <c r="IV12" s="48"/>
    </row>
    <row r="13" spans="1:256" ht="12.75" customHeight="1" x14ac:dyDescent="0.25">
      <c r="A13" s="32">
        <v>260</v>
      </c>
      <c r="B13" s="32">
        <v>42.97</v>
      </c>
      <c r="C13" s="33">
        <v>60.91</v>
      </c>
      <c r="D13" s="38" t="s">
        <v>34</v>
      </c>
      <c r="E13" s="35" t="s">
        <v>35</v>
      </c>
      <c r="F13" s="36">
        <v>10.7</v>
      </c>
      <c r="G13" s="36">
        <v>10.5</v>
      </c>
      <c r="H13" s="36">
        <v>3.2</v>
      </c>
      <c r="I13" s="37">
        <v>150</v>
      </c>
      <c r="J13" s="37">
        <v>15.7</v>
      </c>
      <c r="K13" s="37">
        <v>17.899999999999999</v>
      </c>
      <c r="L13" s="37">
        <v>132.69999999999999</v>
      </c>
      <c r="M13" s="33">
        <v>1.2</v>
      </c>
      <c r="N13" s="33">
        <v>0.06</v>
      </c>
      <c r="O13" s="33">
        <v>0.5</v>
      </c>
      <c r="P13" s="33">
        <v>0.01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 s="48"/>
    </row>
    <row r="14" spans="1:256" s="7" customFormat="1" ht="12.75" customHeight="1" x14ac:dyDescent="0.25">
      <c r="A14" s="21">
        <v>302</v>
      </c>
      <c r="B14" s="32">
        <v>9.6</v>
      </c>
      <c r="C14" s="33">
        <v>12.77</v>
      </c>
      <c r="D14" s="40" t="s">
        <v>36</v>
      </c>
      <c r="E14" s="35" t="s">
        <v>37</v>
      </c>
      <c r="F14" s="22">
        <v>10.199999999999999</v>
      </c>
      <c r="G14" s="22">
        <v>8.8000000000000007</v>
      </c>
      <c r="H14" s="22">
        <v>44.1</v>
      </c>
      <c r="I14" s="23">
        <v>296</v>
      </c>
      <c r="J14" s="23">
        <v>18</v>
      </c>
      <c r="K14" s="23">
        <v>161</v>
      </c>
      <c r="L14" s="23">
        <v>242</v>
      </c>
      <c r="M14" s="24">
        <v>5.4</v>
      </c>
      <c r="N14" s="24">
        <v>0.25</v>
      </c>
      <c r="O14" s="24">
        <v>0</v>
      </c>
      <c r="P14" s="24">
        <v>0.03</v>
      </c>
    </row>
    <row r="15" spans="1:256" s="47" customFormat="1" ht="14.25" customHeight="1" x14ac:dyDescent="0.25">
      <c r="A15" s="32">
        <v>376</v>
      </c>
      <c r="B15" s="33">
        <v>0.85</v>
      </c>
      <c r="C15" s="33">
        <v>1.45</v>
      </c>
      <c r="D15" s="39" t="s">
        <v>38</v>
      </c>
      <c r="E15" s="35" t="s">
        <v>25</v>
      </c>
      <c r="F15" s="36">
        <v>0.2</v>
      </c>
      <c r="G15" s="36">
        <v>0.1</v>
      </c>
      <c r="H15" s="36">
        <v>10.1</v>
      </c>
      <c r="I15" s="37">
        <v>41</v>
      </c>
      <c r="J15" s="37">
        <v>5</v>
      </c>
      <c r="K15" s="37">
        <v>4</v>
      </c>
      <c r="L15" s="37">
        <v>8</v>
      </c>
      <c r="M15" s="33">
        <v>0.85</v>
      </c>
      <c r="N15" s="33">
        <v>0</v>
      </c>
      <c r="O15" s="33">
        <v>0.1</v>
      </c>
      <c r="P15" s="33">
        <v>0</v>
      </c>
      <c r="IV15" s="48"/>
    </row>
    <row r="16" spans="1:256" s="7" customFormat="1" ht="25.5" customHeight="1" x14ac:dyDescent="0.25">
      <c r="A16" s="21"/>
      <c r="B16" s="32">
        <v>2.92</v>
      </c>
      <c r="C16" s="33">
        <v>4.92</v>
      </c>
      <c r="D16" s="40" t="s">
        <v>39</v>
      </c>
      <c r="E16" s="28" t="s">
        <v>40</v>
      </c>
      <c r="F16" s="22">
        <v>3.8</v>
      </c>
      <c r="G16" s="22">
        <v>0.8</v>
      </c>
      <c r="H16" s="22">
        <v>25.1</v>
      </c>
      <c r="I16" s="23">
        <v>123</v>
      </c>
      <c r="J16" s="23">
        <v>28</v>
      </c>
      <c r="K16" s="23">
        <v>0</v>
      </c>
      <c r="L16" s="23">
        <v>0</v>
      </c>
      <c r="M16" s="24">
        <v>1.48</v>
      </c>
      <c r="N16" s="24">
        <v>0.17</v>
      </c>
      <c r="O16" s="24">
        <v>0</v>
      </c>
      <c r="P16" s="24">
        <v>0</v>
      </c>
    </row>
    <row r="17" spans="1:256" ht="14.25" customHeight="1" x14ac:dyDescent="0.25">
      <c r="A17" s="32"/>
      <c r="B17" s="49">
        <f>SUM(B12:B16)</f>
        <v>71.589999999999989</v>
      </c>
      <c r="C17" s="50">
        <f>SUM(C12:C16)</f>
        <v>100.83999999999999</v>
      </c>
      <c r="D17" s="43" t="s">
        <v>30</v>
      </c>
      <c r="E17" s="44"/>
      <c r="F17" s="45">
        <f t="shared" ref="F17:P17" si="1">SUM(F12:F16)</f>
        <v>29.7</v>
      </c>
      <c r="G17" s="45">
        <f t="shared" si="1"/>
        <v>24.200000000000003</v>
      </c>
      <c r="H17" s="45">
        <f t="shared" si="1"/>
        <v>96.5</v>
      </c>
      <c r="I17" s="46">
        <f t="shared" si="1"/>
        <v>721</v>
      </c>
      <c r="J17" s="46">
        <f t="shared" si="1"/>
        <v>75.7</v>
      </c>
      <c r="K17" s="46">
        <f t="shared" si="1"/>
        <v>200.9</v>
      </c>
      <c r="L17" s="46">
        <f t="shared" si="1"/>
        <v>455.7</v>
      </c>
      <c r="M17" s="42">
        <f t="shared" si="1"/>
        <v>9.9300000000000015</v>
      </c>
      <c r="N17" s="42">
        <f t="shared" si="1"/>
        <v>0.57000000000000006</v>
      </c>
      <c r="O17" s="42">
        <f t="shared" si="1"/>
        <v>5.8</v>
      </c>
      <c r="P17" s="42">
        <f t="shared" si="1"/>
        <v>0.04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6" ht="14.25" customHeight="1" x14ac:dyDescent="0.25">
      <c r="A18" s="32"/>
      <c r="B18" s="32"/>
      <c r="C18" s="33"/>
      <c r="D18" s="27" t="s">
        <v>41</v>
      </c>
      <c r="E18" s="28"/>
      <c r="F18" s="22"/>
      <c r="G18" s="22"/>
      <c r="H18" s="22"/>
      <c r="I18" s="23"/>
      <c r="J18" s="23"/>
      <c r="K18" s="23"/>
      <c r="L18" s="23"/>
      <c r="M18" s="24"/>
      <c r="N18" s="24"/>
      <c r="O18" s="24"/>
      <c r="P18" s="2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6" ht="14.25" customHeight="1" x14ac:dyDescent="0.25">
      <c r="A19" s="32" t="s">
        <v>42</v>
      </c>
      <c r="B19" s="51">
        <v>17.440000000000001</v>
      </c>
      <c r="C19" s="33">
        <v>25.51</v>
      </c>
      <c r="D19" s="52" t="s">
        <v>43</v>
      </c>
      <c r="E19" s="28" t="s">
        <v>44</v>
      </c>
      <c r="F19" s="22">
        <v>12.2</v>
      </c>
      <c r="G19" s="22">
        <v>14.4</v>
      </c>
      <c r="H19" s="22">
        <v>26.4</v>
      </c>
      <c r="I19" s="23">
        <v>284</v>
      </c>
      <c r="J19" s="23">
        <v>275</v>
      </c>
      <c r="K19" s="23">
        <v>24</v>
      </c>
      <c r="L19" s="23">
        <v>194</v>
      </c>
      <c r="M19" s="24">
        <v>0.9</v>
      </c>
      <c r="N19" s="24">
        <v>7.0000000000000007E-2</v>
      </c>
      <c r="O19" s="24">
        <v>0.05</v>
      </c>
      <c r="P19" s="24">
        <v>0.03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6" ht="14.25" customHeight="1" x14ac:dyDescent="0.25">
      <c r="A20" s="33" t="s">
        <v>45</v>
      </c>
      <c r="B20" s="33"/>
      <c r="C20" s="33">
        <v>15.4</v>
      </c>
      <c r="D20" s="39" t="s">
        <v>46</v>
      </c>
      <c r="E20" s="35" t="s">
        <v>25</v>
      </c>
      <c r="F20" s="36">
        <v>0.1</v>
      </c>
      <c r="G20" s="36">
        <v>0.1</v>
      </c>
      <c r="H20" s="36">
        <v>15.9</v>
      </c>
      <c r="I20" s="37">
        <v>65</v>
      </c>
      <c r="J20" s="37">
        <v>4</v>
      </c>
      <c r="K20" s="37">
        <v>4</v>
      </c>
      <c r="L20" s="37">
        <v>3</v>
      </c>
      <c r="M20" s="33">
        <v>0.2</v>
      </c>
      <c r="N20" s="33">
        <v>0.01</v>
      </c>
      <c r="O20" s="33">
        <v>3.75</v>
      </c>
      <c r="P20" s="33">
        <v>0</v>
      </c>
      <c r="Q20" s="3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6" ht="14.25" customHeight="1" x14ac:dyDescent="0.25">
      <c r="A21" s="32"/>
      <c r="B21" s="49">
        <f>SUM(B20:B20)</f>
        <v>0</v>
      </c>
      <c r="C21" s="50">
        <f>SUM(C19:C20)</f>
        <v>40.910000000000004</v>
      </c>
      <c r="D21" s="43" t="s">
        <v>30</v>
      </c>
      <c r="E21" s="44"/>
      <c r="F21" s="45">
        <f t="shared" ref="F21:P21" si="2">SUM(F19:F20)</f>
        <v>12.299999999999999</v>
      </c>
      <c r="G21" s="45">
        <f t="shared" si="2"/>
        <v>14.5</v>
      </c>
      <c r="H21" s="45">
        <f t="shared" si="2"/>
        <v>42.3</v>
      </c>
      <c r="I21" s="46">
        <f t="shared" si="2"/>
        <v>349</v>
      </c>
      <c r="J21" s="46">
        <f t="shared" si="2"/>
        <v>279</v>
      </c>
      <c r="K21" s="46">
        <f t="shared" si="2"/>
        <v>28</v>
      </c>
      <c r="L21" s="46">
        <f t="shared" si="2"/>
        <v>197</v>
      </c>
      <c r="M21" s="45">
        <f t="shared" si="2"/>
        <v>1.1000000000000001</v>
      </c>
      <c r="N21" s="45">
        <f t="shared" si="2"/>
        <v>0.08</v>
      </c>
      <c r="O21" s="45">
        <f t="shared" si="2"/>
        <v>3.8</v>
      </c>
      <c r="P21" s="45">
        <f t="shared" si="2"/>
        <v>0.03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6" ht="14.25" customHeight="1" x14ac:dyDescent="0.25">
      <c r="A22" s="21"/>
      <c r="B22" s="21"/>
      <c r="C22" s="21"/>
      <c r="D22" s="53" t="s">
        <v>47</v>
      </c>
      <c r="E22" s="44"/>
      <c r="F22" s="54">
        <f t="shared" ref="F22:P22" si="3">F10+F17+F21</f>
        <v>70.45</v>
      </c>
      <c r="G22" s="54">
        <f t="shared" si="3"/>
        <v>81.599999999999994</v>
      </c>
      <c r="H22" s="54">
        <f t="shared" si="3"/>
        <v>179.70999999999998</v>
      </c>
      <c r="I22" s="55">
        <f t="shared" si="3"/>
        <v>1734.3</v>
      </c>
      <c r="J22" s="55">
        <f t="shared" si="3"/>
        <v>886.7</v>
      </c>
      <c r="K22" s="55">
        <f t="shared" si="3"/>
        <v>276.89999999999998</v>
      </c>
      <c r="L22" s="55">
        <f t="shared" si="3"/>
        <v>1187.7</v>
      </c>
      <c r="M22" s="56">
        <f t="shared" si="3"/>
        <v>14.860000000000001</v>
      </c>
      <c r="N22" s="56">
        <f t="shared" si="3"/>
        <v>0.78</v>
      </c>
      <c r="O22" s="56">
        <f t="shared" si="3"/>
        <v>11.149999999999999</v>
      </c>
      <c r="P22" s="56">
        <f t="shared" si="3"/>
        <v>0.17299999999999999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6" ht="14.25" customHeight="1" x14ac:dyDescent="0.25">
      <c r="A23" s="21"/>
      <c r="B23" s="21"/>
      <c r="C23" s="21"/>
      <c r="D23" s="26" t="s">
        <v>48</v>
      </c>
      <c r="E23" s="28"/>
      <c r="F23" s="22"/>
      <c r="G23" s="22"/>
      <c r="H23" s="22"/>
      <c r="I23" s="23"/>
      <c r="J23" s="23"/>
      <c r="K23" s="23"/>
      <c r="L23" s="23"/>
      <c r="M23" s="24"/>
      <c r="N23" s="24"/>
      <c r="O23" s="24"/>
      <c r="P23" s="2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6" ht="14.25" customHeight="1" x14ac:dyDescent="0.25">
      <c r="A24" s="21"/>
      <c r="B24" s="21"/>
      <c r="C24" s="21"/>
      <c r="D24" s="27" t="s">
        <v>49</v>
      </c>
      <c r="E24" s="28"/>
      <c r="F24" s="22"/>
      <c r="G24" s="22"/>
      <c r="H24" s="22"/>
      <c r="I24" s="23"/>
      <c r="J24" s="23"/>
      <c r="K24" s="23"/>
      <c r="L24" s="23"/>
      <c r="M24" s="24"/>
      <c r="N24" s="24"/>
      <c r="O24" s="24"/>
      <c r="P24" s="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6" ht="14.25" customHeight="1" x14ac:dyDescent="0.25">
      <c r="A25" s="21">
        <v>14</v>
      </c>
      <c r="B25" s="33">
        <v>7.94</v>
      </c>
      <c r="C25" s="33">
        <v>6.72</v>
      </c>
      <c r="D25" s="40" t="s">
        <v>50</v>
      </c>
      <c r="E25" s="28" t="s">
        <v>51</v>
      </c>
      <c r="F25" s="22">
        <v>0.1</v>
      </c>
      <c r="G25" s="22">
        <v>6.2</v>
      </c>
      <c r="H25" s="22">
        <v>2.2000000000000002</v>
      </c>
      <c r="I25" s="23">
        <v>65</v>
      </c>
      <c r="J25" s="23">
        <v>0</v>
      </c>
      <c r="K25" s="23">
        <v>0</v>
      </c>
      <c r="L25" s="23">
        <v>0</v>
      </c>
      <c r="M25" s="24">
        <v>0</v>
      </c>
      <c r="N25" s="24">
        <v>0</v>
      </c>
      <c r="O25" s="24">
        <v>0</v>
      </c>
      <c r="P25" s="24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6" s="7" customFormat="1" ht="25.5" customHeight="1" x14ac:dyDescent="0.25">
      <c r="A26" s="21">
        <v>223</v>
      </c>
      <c r="B26" s="32">
        <v>55.35</v>
      </c>
      <c r="C26" s="33">
        <v>72.680000000000007</v>
      </c>
      <c r="D26" s="40" t="s">
        <v>52</v>
      </c>
      <c r="E26" s="35" t="s">
        <v>53</v>
      </c>
      <c r="F26" s="22">
        <v>32.799999999999997</v>
      </c>
      <c r="G26" s="22">
        <v>24.8</v>
      </c>
      <c r="H26" s="22">
        <v>40.700000000000003</v>
      </c>
      <c r="I26" s="23">
        <v>517</v>
      </c>
      <c r="J26" s="23">
        <v>351.6</v>
      </c>
      <c r="K26" s="23">
        <v>49.6</v>
      </c>
      <c r="L26" s="23">
        <v>492.3</v>
      </c>
      <c r="M26" s="24">
        <v>1.32</v>
      </c>
      <c r="N26" s="24">
        <v>0.12</v>
      </c>
      <c r="O26" s="24">
        <v>1.18</v>
      </c>
      <c r="P26" s="24">
        <v>0.09</v>
      </c>
    </row>
    <row r="27" spans="1:256" ht="12.75" customHeight="1" x14ac:dyDescent="0.25">
      <c r="A27" s="32">
        <v>377</v>
      </c>
      <c r="B27" s="33">
        <v>1.96</v>
      </c>
      <c r="C27" s="33">
        <v>2.77</v>
      </c>
      <c r="D27" s="39" t="s">
        <v>54</v>
      </c>
      <c r="E27" s="35" t="s">
        <v>55</v>
      </c>
      <c r="F27" s="36">
        <v>0.3</v>
      </c>
      <c r="G27" s="36">
        <v>0.1</v>
      </c>
      <c r="H27" s="36">
        <v>10.3</v>
      </c>
      <c r="I27" s="37">
        <v>43</v>
      </c>
      <c r="J27" s="37">
        <v>8</v>
      </c>
      <c r="K27" s="37">
        <v>5</v>
      </c>
      <c r="L27" s="37">
        <v>10</v>
      </c>
      <c r="M27" s="33">
        <v>0.89</v>
      </c>
      <c r="N27" s="33">
        <v>0</v>
      </c>
      <c r="O27" s="33">
        <v>2.9</v>
      </c>
      <c r="P27" s="33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6" ht="14.25" customHeight="1" x14ac:dyDescent="0.25">
      <c r="A28" s="21"/>
      <c r="B28" s="21">
        <v>1.65</v>
      </c>
      <c r="C28" s="33">
        <v>3.15</v>
      </c>
      <c r="D28" s="40" t="s">
        <v>28</v>
      </c>
      <c r="E28" s="28" t="s">
        <v>29</v>
      </c>
      <c r="F28" s="22">
        <v>2</v>
      </c>
      <c r="G28" s="22">
        <v>0.5</v>
      </c>
      <c r="H28" s="22">
        <v>14.3</v>
      </c>
      <c r="I28" s="23">
        <v>70</v>
      </c>
      <c r="J28" s="23">
        <v>10</v>
      </c>
      <c r="K28" s="23">
        <v>0</v>
      </c>
      <c r="L28" s="23">
        <v>0</v>
      </c>
      <c r="M28" s="24">
        <v>0.5</v>
      </c>
      <c r="N28" s="24">
        <v>0.08</v>
      </c>
      <c r="O28" s="24">
        <v>0</v>
      </c>
      <c r="P28" s="24"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6" ht="14.25" customHeight="1" x14ac:dyDescent="0.25">
      <c r="A29" s="21"/>
      <c r="B29" s="49">
        <f>SUM(B26:B28)</f>
        <v>58.96</v>
      </c>
      <c r="C29" s="50">
        <f>SUM(C25:C28)</f>
        <v>85.320000000000007</v>
      </c>
      <c r="D29" s="43" t="s">
        <v>30</v>
      </c>
      <c r="E29" s="44"/>
      <c r="F29" s="45">
        <f t="shared" ref="F29:P29" si="4">SUM(F25:F28)</f>
        <v>35.199999999999996</v>
      </c>
      <c r="G29" s="45">
        <f t="shared" si="4"/>
        <v>31.6</v>
      </c>
      <c r="H29" s="45">
        <f t="shared" si="4"/>
        <v>67.5</v>
      </c>
      <c r="I29" s="46">
        <f t="shared" si="4"/>
        <v>695</v>
      </c>
      <c r="J29" s="46">
        <f t="shared" si="4"/>
        <v>369.6</v>
      </c>
      <c r="K29" s="46">
        <f t="shared" si="4"/>
        <v>54.6</v>
      </c>
      <c r="L29" s="46">
        <f t="shared" si="4"/>
        <v>502.3</v>
      </c>
      <c r="M29" s="45">
        <f t="shared" si="4"/>
        <v>2.71</v>
      </c>
      <c r="N29" s="45">
        <f t="shared" si="4"/>
        <v>0.2</v>
      </c>
      <c r="O29" s="45">
        <f t="shared" si="4"/>
        <v>4.08</v>
      </c>
      <c r="P29" s="45">
        <f t="shared" si="4"/>
        <v>0.09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6" ht="14.25" customHeight="1" x14ac:dyDescent="0.25">
      <c r="A30" s="21"/>
      <c r="B30" s="21"/>
      <c r="C30" s="24"/>
      <c r="D30" s="27" t="s">
        <v>31</v>
      </c>
      <c r="E30" s="28"/>
      <c r="F30" s="22"/>
      <c r="G30" s="22"/>
      <c r="H30" s="22"/>
      <c r="I30" s="23"/>
      <c r="J30" s="23"/>
      <c r="K30" s="23"/>
      <c r="L30" s="23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6" s="47" customFormat="1" ht="27" customHeight="1" x14ac:dyDescent="0.25">
      <c r="A31" s="32" t="s">
        <v>56</v>
      </c>
      <c r="B31" s="32">
        <v>22.48</v>
      </c>
      <c r="C31" s="33">
        <v>35.08</v>
      </c>
      <c r="D31" s="57" t="s">
        <v>57</v>
      </c>
      <c r="E31" s="35" t="s">
        <v>58</v>
      </c>
      <c r="F31" s="36">
        <v>7.5</v>
      </c>
      <c r="G31" s="36">
        <v>5.3</v>
      </c>
      <c r="H31" s="36">
        <v>8.6</v>
      </c>
      <c r="I31" s="37">
        <v>112</v>
      </c>
      <c r="J31" s="37">
        <v>35</v>
      </c>
      <c r="K31" s="37">
        <v>36</v>
      </c>
      <c r="L31" s="37">
        <v>78</v>
      </c>
      <c r="M31" s="33">
        <v>1.6</v>
      </c>
      <c r="N31" s="33">
        <v>7.0000000000000007E-2</v>
      </c>
      <c r="O31" s="33">
        <v>11.3</v>
      </c>
      <c r="P31" s="33">
        <v>0.02</v>
      </c>
      <c r="IV31" s="48"/>
    </row>
    <row r="32" spans="1:256" ht="16.5" customHeight="1" x14ac:dyDescent="0.25">
      <c r="A32" s="32" t="s">
        <v>59</v>
      </c>
      <c r="B32" s="32">
        <v>24.64</v>
      </c>
      <c r="C32" s="33">
        <v>37.6</v>
      </c>
      <c r="D32" s="34" t="s">
        <v>60</v>
      </c>
      <c r="E32" s="35" t="s">
        <v>61</v>
      </c>
      <c r="F32" s="36">
        <v>11.3</v>
      </c>
      <c r="G32" s="36">
        <v>11.8</v>
      </c>
      <c r="H32" s="36">
        <v>12.9</v>
      </c>
      <c r="I32" s="37">
        <v>202</v>
      </c>
      <c r="J32" s="37">
        <v>17</v>
      </c>
      <c r="K32" s="37">
        <v>15</v>
      </c>
      <c r="L32" s="37">
        <v>77</v>
      </c>
      <c r="M32" s="33">
        <v>0.8</v>
      </c>
      <c r="N32" s="33">
        <v>0.13</v>
      </c>
      <c r="O32" s="33">
        <v>0.95</v>
      </c>
      <c r="P32" s="33">
        <v>0.03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 s="48"/>
    </row>
    <row r="33" spans="1:255" s="7" customFormat="1" ht="12.75" customHeight="1" x14ac:dyDescent="0.25">
      <c r="A33" s="21">
        <v>312</v>
      </c>
      <c r="B33" s="32">
        <v>14.2</v>
      </c>
      <c r="C33" s="33">
        <v>17.97</v>
      </c>
      <c r="D33" s="40" t="s">
        <v>62</v>
      </c>
      <c r="E33" s="35" t="s">
        <v>37</v>
      </c>
      <c r="F33" s="22">
        <v>3.8</v>
      </c>
      <c r="G33" s="22">
        <v>6.3</v>
      </c>
      <c r="H33" s="22">
        <v>14.5</v>
      </c>
      <c r="I33" s="23">
        <v>130</v>
      </c>
      <c r="J33" s="23">
        <v>46</v>
      </c>
      <c r="K33" s="23">
        <v>33</v>
      </c>
      <c r="L33" s="23">
        <v>99</v>
      </c>
      <c r="M33" s="24">
        <v>1.18</v>
      </c>
      <c r="N33" s="24">
        <v>0.01</v>
      </c>
      <c r="O33" s="24">
        <v>0.36</v>
      </c>
      <c r="P33" s="24">
        <v>0.06</v>
      </c>
    </row>
    <row r="34" spans="1:255" ht="12.75" customHeight="1" x14ac:dyDescent="0.25">
      <c r="A34" s="21" t="s">
        <v>63</v>
      </c>
      <c r="B34" s="32">
        <v>4.8600000000000003</v>
      </c>
      <c r="C34" s="33">
        <v>8.0299999999999994</v>
      </c>
      <c r="D34" s="25" t="s">
        <v>64</v>
      </c>
      <c r="E34" s="28" t="s">
        <v>25</v>
      </c>
      <c r="F34" s="36">
        <v>0</v>
      </c>
      <c r="G34" s="36">
        <v>0</v>
      </c>
      <c r="H34" s="36">
        <v>15</v>
      </c>
      <c r="I34" s="37">
        <v>60</v>
      </c>
      <c r="J34" s="37">
        <v>1</v>
      </c>
      <c r="K34" s="37">
        <v>0</v>
      </c>
      <c r="L34" s="37">
        <v>0</v>
      </c>
      <c r="M34" s="33">
        <v>0.05</v>
      </c>
      <c r="N34" s="33">
        <v>0</v>
      </c>
      <c r="O34" s="33">
        <v>0</v>
      </c>
      <c r="P34" s="33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5.5" customHeight="1" x14ac:dyDescent="0.25">
      <c r="A35" s="21"/>
      <c r="B35" s="32">
        <v>2.92</v>
      </c>
      <c r="C35" s="33">
        <v>4.92</v>
      </c>
      <c r="D35" s="40" t="s">
        <v>39</v>
      </c>
      <c r="E35" s="28" t="s">
        <v>40</v>
      </c>
      <c r="F35" s="22">
        <v>3.8</v>
      </c>
      <c r="G35" s="22">
        <v>0.8</v>
      </c>
      <c r="H35" s="22">
        <v>25.1</v>
      </c>
      <c r="I35" s="23">
        <v>123</v>
      </c>
      <c r="J35" s="23">
        <v>28</v>
      </c>
      <c r="K35" s="23">
        <v>0</v>
      </c>
      <c r="L35" s="23">
        <v>0</v>
      </c>
      <c r="M35" s="24">
        <v>1.48</v>
      </c>
      <c r="N35" s="24">
        <v>0.17</v>
      </c>
      <c r="O35" s="24">
        <v>0</v>
      </c>
      <c r="P35" s="24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 x14ac:dyDescent="0.25">
      <c r="A36" s="21"/>
      <c r="B36" s="41">
        <f>SUM(B31:B35)</f>
        <v>69.100000000000009</v>
      </c>
      <c r="C36" s="42">
        <f>SUM(C31:C35)</f>
        <v>103.60000000000001</v>
      </c>
      <c r="D36" s="43" t="s">
        <v>30</v>
      </c>
      <c r="E36" s="44"/>
      <c r="F36" s="45">
        <f t="shared" ref="F36:P36" si="5">SUM(F31:F35)</f>
        <v>26.400000000000002</v>
      </c>
      <c r="G36" s="45">
        <f t="shared" si="5"/>
        <v>24.200000000000003</v>
      </c>
      <c r="H36" s="45">
        <f t="shared" si="5"/>
        <v>76.099999999999994</v>
      </c>
      <c r="I36" s="46">
        <f t="shared" si="5"/>
        <v>627</v>
      </c>
      <c r="J36" s="46">
        <f t="shared" si="5"/>
        <v>127</v>
      </c>
      <c r="K36" s="46">
        <f t="shared" si="5"/>
        <v>84</v>
      </c>
      <c r="L36" s="46">
        <f t="shared" si="5"/>
        <v>254</v>
      </c>
      <c r="M36" s="42">
        <f t="shared" si="5"/>
        <v>5.1099999999999994</v>
      </c>
      <c r="N36" s="42">
        <f t="shared" si="5"/>
        <v>0.38</v>
      </c>
      <c r="O36" s="42">
        <f t="shared" si="5"/>
        <v>12.61</v>
      </c>
      <c r="P36" s="42">
        <f t="shared" si="5"/>
        <v>0.11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 x14ac:dyDescent="0.25">
      <c r="A37" s="21"/>
      <c r="B37" s="21"/>
      <c r="C37" s="24"/>
      <c r="D37" s="27" t="s">
        <v>41</v>
      </c>
      <c r="E37" s="28"/>
      <c r="F37" s="22"/>
      <c r="G37" s="22"/>
      <c r="H37" s="22"/>
      <c r="I37" s="23"/>
      <c r="J37" s="23"/>
      <c r="K37" s="23"/>
      <c r="L37" s="23"/>
      <c r="M37" s="24"/>
      <c r="N37" s="24"/>
      <c r="O37" s="24"/>
      <c r="P37" s="2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 x14ac:dyDescent="0.25">
      <c r="A38" s="32" t="s">
        <v>65</v>
      </c>
      <c r="B38" s="32">
        <v>20.11</v>
      </c>
      <c r="C38" s="33">
        <v>32.46</v>
      </c>
      <c r="D38" s="39" t="s">
        <v>66</v>
      </c>
      <c r="E38" s="35" t="s">
        <v>67</v>
      </c>
      <c r="F38" s="36">
        <v>10.3</v>
      </c>
      <c r="G38" s="36">
        <v>9.9</v>
      </c>
      <c r="H38" s="36">
        <v>19.399999999999999</v>
      </c>
      <c r="I38" s="37">
        <v>208</v>
      </c>
      <c r="J38" s="37">
        <v>25</v>
      </c>
      <c r="K38" s="37">
        <v>17</v>
      </c>
      <c r="L38" s="37">
        <v>102</v>
      </c>
      <c r="M38" s="33">
        <v>1.1000000000000001</v>
      </c>
      <c r="N38" s="33">
        <v>0.14000000000000001</v>
      </c>
      <c r="O38" s="33">
        <v>0.19</v>
      </c>
      <c r="P38" s="33">
        <v>0.01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 x14ac:dyDescent="0.25">
      <c r="A39" s="32">
        <v>388</v>
      </c>
      <c r="B39" s="32">
        <v>6.04</v>
      </c>
      <c r="C39" s="33">
        <v>7.85</v>
      </c>
      <c r="D39" s="39" t="s">
        <v>68</v>
      </c>
      <c r="E39" s="35" t="s">
        <v>25</v>
      </c>
      <c r="F39" s="36">
        <v>0.7</v>
      </c>
      <c r="G39" s="36">
        <v>0.3</v>
      </c>
      <c r="H39" s="36">
        <v>24.6</v>
      </c>
      <c r="I39" s="37">
        <v>104</v>
      </c>
      <c r="J39" s="37">
        <v>10</v>
      </c>
      <c r="K39" s="37">
        <v>3</v>
      </c>
      <c r="L39" s="37">
        <v>3</v>
      </c>
      <c r="M39" s="33">
        <v>0.65</v>
      </c>
      <c r="N39" s="33">
        <v>0.01</v>
      </c>
      <c r="O39" s="33">
        <v>20</v>
      </c>
      <c r="P39" s="33">
        <v>0</v>
      </c>
      <c r="Q39" s="3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 x14ac:dyDescent="0.25">
      <c r="A40" s="21"/>
      <c r="B40" s="49">
        <f>SUM(B38:B39)</f>
        <v>26.15</v>
      </c>
      <c r="C40" s="50">
        <f>SUM(C38:C39)</f>
        <v>40.31</v>
      </c>
      <c r="D40" s="43" t="s">
        <v>30</v>
      </c>
      <c r="E40" s="44"/>
      <c r="F40" s="45">
        <f t="shared" ref="F40:P40" si="6">SUM(F38:F39)</f>
        <v>11</v>
      </c>
      <c r="G40" s="45">
        <f t="shared" si="6"/>
        <v>10.200000000000001</v>
      </c>
      <c r="H40" s="45">
        <f t="shared" si="6"/>
        <v>44</v>
      </c>
      <c r="I40" s="46">
        <f t="shared" si="6"/>
        <v>312</v>
      </c>
      <c r="J40" s="46">
        <f t="shared" si="6"/>
        <v>35</v>
      </c>
      <c r="K40" s="46">
        <f t="shared" si="6"/>
        <v>20</v>
      </c>
      <c r="L40" s="46">
        <f t="shared" si="6"/>
        <v>105</v>
      </c>
      <c r="M40" s="42">
        <f t="shared" si="6"/>
        <v>1.75</v>
      </c>
      <c r="N40" s="42">
        <f t="shared" si="6"/>
        <v>0.15000000000000002</v>
      </c>
      <c r="O40" s="42">
        <f t="shared" si="6"/>
        <v>20.190000000000001</v>
      </c>
      <c r="P40" s="42">
        <f t="shared" si="6"/>
        <v>0.01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customHeight="1" x14ac:dyDescent="0.25">
      <c r="A41" s="21"/>
      <c r="B41" s="32"/>
      <c r="C41" s="33"/>
      <c r="D41" s="53" t="s">
        <v>47</v>
      </c>
      <c r="E41" s="44"/>
      <c r="F41" s="54">
        <f t="shared" ref="F41:P41" si="7">F29+F36+F40</f>
        <v>72.599999999999994</v>
      </c>
      <c r="G41" s="54">
        <f t="shared" si="7"/>
        <v>66</v>
      </c>
      <c r="H41" s="54">
        <f t="shared" si="7"/>
        <v>187.6</v>
      </c>
      <c r="I41" s="55">
        <f t="shared" si="7"/>
        <v>1634</v>
      </c>
      <c r="J41" s="55">
        <f t="shared" si="7"/>
        <v>531.6</v>
      </c>
      <c r="K41" s="55">
        <f t="shared" si="7"/>
        <v>158.6</v>
      </c>
      <c r="L41" s="55">
        <f t="shared" si="7"/>
        <v>861.3</v>
      </c>
      <c r="M41" s="54">
        <f t="shared" si="7"/>
        <v>9.57</v>
      </c>
      <c r="N41" s="54">
        <f t="shared" si="7"/>
        <v>0.73000000000000009</v>
      </c>
      <c r="O41" s="54">
        <f t="shared" si="7"/>
        <v>36.879999999999995</v>
      </c>
      <c r="P41" s="54">
        <f t="shared" si="7"/>
        <v>0.21000000000000002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4.25" customHeight="1" x14ac:dyDescent="0.25">
      <c r="A42" s="21"/>
      <c r="B42" s="32"/>
      <c r="C42" s="33"/>
      <c r="D42" s="26" t="s">
        <v>69</v>
      </c>
      <c r="E42" s="28"/>
      <c r="F42" s="22"/>
      <c r="G42" s="22"/>
      <c r="H42" s="22"/>
      <c r="I42" s="23"/>
      <c r="J42" s="23"/>
      <c r="K42" s="23"/>
      <c r="L42" s="23"/>
      <c r="M42" s="24"/>
      <c r="N42" s="24"/>
      <c r="O42" s="24"/>
      <c r="P42" s="2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4.25" customHeight="1" x14ac:dyDescent="0.25">
      <c r="A43" s="21"/>
      <c r="B43" s="32"/>
      <c r="C43" s="33"/>
      <c r="D43" s="27" t="s">
        <v>49</v>
      </c>
      <c r="E43" s="28"/>
      <c r="F43" s="22"/>
      <c r="G43" s="22"/>
      <c r="H43" s="22"/>
      <c r="I43" s="23"/>
      <c r="J43" s="23"/>
      <c r="K43" s="23"/>
      <c r="L43" s="23"/>
      <c r="M43" s="24"/>
      <c r="N43" s="24"/>
      <c r="O43" s="24"/>
      <c r="P43" s="2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4.25" customHeight="1" x14ac:dyDescent="0.25">
      <c r="A44" s="32"/>
      <c r="B44" s="32">
        <v>9.15</v>
      </c>
      <c r="C44" s="33">
        <v>11.39</v>
      </c>
      <c r="D44" s="34" t="s">
        <v>22</v>
      </c>
      <c r="E44" s="35" t="s">
        <v>23</v>
      </c>
      <c r="F44" s="36">
        <v>0.15</v>
      </c>
      <c r="G44" s="36">
        <v>10.9</v>
      </c>
      <c r="H44" s="36">
        <v>0.21</v>
      </c>
      <c r="I44" s="37">
        <v>99.3</v>
      </c>
      <c r="J44" s="37">
        <v>2</v>
      </c>
      <c r="K44" s="37">
        <v>0</v>
      </c>
      <c r="L44" s="37">
        <v>3</v>
      </c>
      <c r="M44" s="36">
        <v>0.03</v>
      </c>
      <c r="N44" s="36">
        <v>0</v>
      </c>
      <c r="O44" s="36">
        <v>0</v>
      </c>
      <c r="P44" s="36">
        <v>0.09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4.25" customHeight="1" x14ac:dyDescent="0.25">
      <c r="A45" s="32">
        <v>271</v>
      </c>
      <c r="B45" s="32">
        <v>28.24</v>
      </c>
      <c r="C45" s="33">
        <v>42.77</v>
      </c>
      <c r="D45" s="34" t="s">
        <v>70</v>
      </c>
      <c r="E45" s="35" t="s">
        <v>35</v>
      </c>
      <c r="F45" s="36">
        <v>13.8</v>
      </c>
      <c r="G45" s="36">
        <v>11.3</v>
      </c>
      <c r="H45" s="36">
        <v>10.1</v>
      </c>
      <c r="I45" s="37">
        <v>198</v>
      </c>
      <c r="J45" s="37">
        <v>10</v>
      </c>
      <c r="K45" s="37">
        <v>10</v>
      </c>
      <c r="L45" s="37">
        <v>53</v>
      </c>
      <c r="M45" s="33">
        <v>1</v>
      </c>
      <c r="N45" s="33">
        <v>0.3</v>
      </c>
      <c r="O45" s="33">
        <v>0</v>
      </c>
      <c r="P45" s="33"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7" customFormat="1" ht="12.75" customHeight="1" x14ac:dyDescent="0.25">
      <c r="A46" s="32">
        <v>309</v>
      </c>
      <c r="B46" s="32">
        <v>6.88</v>
      </c>
      <c r="C46" s="33">
        <v>8.6300000000000008</v>
      </c>
      <c r="D46" s="34" t="s">
        <v>71</v>
      </c>
      <c r="E46" s="35" t="s">
        <v>37</v>
      </c>
      <c r="F46" s="36">
        <v>6.5</v>
      </c>
      <c r="G46" s="36">
        <v>5.7</v>
      </c>
      <c r="H46" s="36">
        <v>33.5</v>
      </c>
      <c r="I46" s="37">
        <v>212</v>
      </c>
      <c r="J46" s="37">
        <v>8</v>
      </c>
      <c r="K46" s="37">
        <v>9</v>
      </c>
      <c r="L46" s="37">
        <v>42</v>
      </c>
      <c r="M46" s="33">
        <v>0.91</v>
      </c>
      <c r="N46" s="33">
        <v>7.0000000000000007E-2</v>
      </c>
      <c r="O46" s="33">
        <v>0</v>
      </c>
      <c r="P46" s="33">
        <v>0.03</v>
      </c>
    </row>
    <row r="47" spans="1:255" ht="12.75" customHeight="1" x14ac:dyDescent="0.25">
      <c r="A47" s="32">
        <v>71</v>
      </c>
      <c r="B47" s="32">
        <v>4.1500000000000004</v>
      </c>
      <c r="C47" s="33">
        <v>6.07</v>
      </c>
      <c r="D47" s="39" t="s">
        <v>72</v>
      </c>
      <c r="E47" s="35" t="s">
        <v>73</v>
      </c>
      <c r="F47" s="36">
        <v>0.4</v>
      </c>
      <c r="G47" s="36">
        <v>0.1</v>
      </c>
      <c r="H47" s="36">
        <v>1.5</v>
      </c>
      <c r="I47" s="37">
        <v>9</v>
      </c>
      <c r="J47" s="37">
        <v>6</v>
      </c>
      <c r="K47" s="37">
        <v>8</v>
      </c>
      <c r="L47" s="37">
        <v>10</v>
      </c>
      <c r="M47" s="33">
        <v>0.36</v>
      </c>
      <c r="N47" s="33">
        <v>0.02</v>
      </c>
      <c r="O47" s="33">
        <v>10</v>
      </c>
      <c r="P47" s="33"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4.25" customHeight="1" x14ac:dyDescent="0.25">
      <c r="A48" s="32">
        <v>338</v>
      </c>
      <c r="B48" s="32">
        <v>11.25</v>
      </c>
      <c r="C48" s="33">
        <v>12</v>
      </c>
      <c r="D48" s="34" t="s">
        <v>74</v>
      </c>
      <c r="E48" s="35" t="s">
        <v>75</v>
      </c>
      <c r="F48" s="36">
        <v>0.6</v>
      </c>
      <c r="G48" s="36">
        <v>0.6</v>
      </c>
      <c r="H48" s="36">
        <v>14.7</v>
      </c>
      <c r="I48" s="37">
        <v>67</v>
      </c>
      <c r="J48" s="37">
        <v>24</v>
      </c>
      <c r="K48" s="37">
        <v>14</v>
      </c>
      <c r="L48" s="37">
        <v>17</v>
      </c>
      <c r="M48" s="33">
        <v>3.3</v>
      </c>
      <c r="N48" s="33">
        <v>0.05</v>
      </c>
      <c r="O48" s="33">
        <v>15</v>
      </c>
      <c r="P48" s="33"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6" ht="14.25" customHeight="1" x14ac:dyDescent="0.25">
      <c r="A49" s="32">
        <v>376</v>
      </c>
      <c r="B49" s="33">
        <v>0.85</v>
      </c>
      <c r="C49" s="33">
        <v>1.45</v>
      </c>
      <c r="D49" s="39" t="s">
        <v>38</v>
      </c>
      <c r="E49" s="35" t="s">
        <v>25</v>
      </c>
      <c r="F49" s="36">
        <v>0.2</v>
      </c>
      <c r="G49" s="36">
        <v>0.1</v>
      </c>
      <c r="H49" s="36">
        <v>10.1</v>
      </c>
      <c r="I49" s="37">
        <v>41</v>
      </c>
      <c r="J49" s="37">
        <v>5</v>
      </c>
      <c r="K49" s="37">
        <v>4</v>
      </c>
      <c r="L49" s="37">
        <v>8</v>
      </c>
      <c r="M49" s="33">
        <v>0.85</v>
      </c>
      <c r="N49" s="33">
        <v>0</v>
      </c>
      <c r="O49" s="33">
        <v>0.1</v>
      </c>
      <c r="P49" s="33">
        <v>0</v>
      </c>
      <c r="Q49" s="33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6" ht="14.25" customHeight="1" x14ac:dyDescent="0.25">
      <c r="A50" s="21"/>
      <c r="B50" s="21">
        <v>1.65</v>
      </c>
      <c r="C50" s="33">
        <v>3.15</v>
      </c>
      <c r="D50" s="40" t="s">
        <v>28</v>
      </c>
      <c r="E50" s="28" t="s">
        <v>29</v>
      </c>
      <c r="F50" s="22">
        <v>2</v>
      </c>
      <c r="G50" s="22">
        <v>0.5</v>
      </c>
      <c r="H50" s="22">
        <v>14.3</v>
      </c>
      <c r="I50" s="23">
        <v>70</v>
      </c>
      <c r="J50" s="23">
        <v>10</v>
      </c>
      <c r="K50" s="23">
        <v>0</v>
      </c>
      <c r="L50" s="23">
        <v>0</v>
      </c>
      <c r="M50" s="24">
        <v>0.5</v>
      </c>
      <c r="N50" s="24">
        <v>0.08</v>
      </c>
      <c r="O50" s="24">
        <v>0</v>
      </c>
      <c r="P50" s="24"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6" ht="14.25" customHeight="1" x14ac:dyDescent="0.25">
      <c r="A51" s="32"/>
      <c r="B51" s="49">
        <f>SUM(B44:B50)</f>
        <v>62.17</v>
      </c>
      <c r="C51" s="33">
        <f>SUM(C44:C50)</f>
        <v>85.460000000000022</v>
      </c>
      <c r="D51" s="43" t="s">
        <v>30</v>
      </c>
      <c r="E51" s="44"/>
      <c r="F51" s="45">
        <f t="shared" ref="F51:P51" si="8">SUM(F44:F50)</f>
        <v>23.650000000000002</v>
      </c>
      <c r="G51" s="45">
        <f t="shared" si="8"/>
        <v>29.200000000000006</v>
      </c>
      <c r="H51" s="45">
        <f t="shared" si="8"/>
        <v>84.41</v>
      </c>
      <c r="I51" s="46">
        <f t="shared" si="8"/>
        <v>696.3</v>
      </c>
      <c r="J51" s="46">
        <f t="shared" si="8"/>
        <v>65</v>
      </c>
      <c r="K51" s="46">
        <f t="shared" si="8"/>
        <v>45</v>
      </c>
      <c r="L51" s="46">
        <f t="shared" si="8"/>
        <v>133</v>
      </c>
      <c r="M51" s="45">
        <f t="shared" si="8"/>
        <v>6.9499999999999993</v>
      </c>
      <c r="N51" s="45">
        <f t="shared" si="8"/>
        <v>0.52</v>
      </c>
      <c r="O51" s="45">
        <f t="shared" si="8"/>
        <v>25.1</v>
      </c>
      <c r="P51" s="45">
        <f t="shared" si="8"/>
        <v>0.12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6" ht="14.25" customHeight="1" x14ac:dyDescent="0.25">
      <c r="A52" s="21"/>
      <c r="B52" s="32"/>
      <c r="C52" s="33"/>
      <c r="D52" s="27" t="s">
        <v>76</v>
      </c>
      <c r="E52" s="28"/>
      <c r="F52" s="22"/>
      <c r="G52" s="22"/>
      <c r="H52" s="22"/>
      <c r="I52" s="23"/>
      <c r="J52" s="23"/>
      <c r="K52" s="23"/>
      <c r="L52" s="23"/>
      <c r="M52" s="24"/>
      <c r="N52" s="24"/>
      <c r="O52" s="24"/>
      <c r="P52" s="24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6" s="47" customFormat="1" ht="29.25" customHeight="1" x14ac:dyDescent="0.25">
      <c r="A53" s="32">
        <v>102</v>
      </c>
      <c r="B53" s="32">
        <v>5.09</v>
      </c>
      <c r="C53" s="33">
        <v>21</v>
      </c>
      <c r="D53" s="57" t="s">
        <v>77</v>
      </c>
      <c r="E53" s="35" t="s">
        <v>33</v>
      </c>
      <c r="F53" s="36">
        <v>8.8000000000000007</v>
      </c>
      <c r="G53" s="36">
        <v>4.0999999999999996</v>
      </c>
      <c r="H53" s="36">
        <v>14.5</v>
      </c>
      <c r="I53" s="37">
        <v>127</v>
      </c>
      <c r="J53" s="37">
        <v>24</v>
      </c>
      <c r="K53" s="37">
        <v>33</v>
      </c>
      <c r="L53" s="37">
        <v>107</v>
      </c>
      <c r="M53" s="33">
        <v>2.14</v>
      </c>
      <c r="N53" s="33">
        <v>0.23</v>
      </c>
      <c r="O53" s="33">
        <v>5</v>
      </c>
      <c r="P53" s="33">
        <v>0</v>
      </c>
      <c r="IV53" s="48"/>
    </row>
    <row r="54" spans="1:256" ht="15" customHeight="1" x14ac:dyDescent="0.25">
      <c r="A54" s="32" t="s">
        <v>78</v>
      </c>
      <c r="B54" s="32">
        <v>52.16</v>
      </c>
      <c r="C54" s="33">
        <v>70.05</v>
      </c>
      <c r="D54" s="34" t="s">
        <v>79</v>
      </c>
      <c r="E54" s="35" t="s">
        <v>80</v>
      </c>
      <c r="F54" s="36">
        <v>17</v>
      </c>
      <c r="G54" s="36">
        <v>10</v>
      </c>
      <c r="H54" s="36">
        <v>4.3</v>
      </c>
      <c r="I54" s="37">
        <v>176</v>
      </c>
      <c r="J54" s="37">
        <v>14</v>
      </c>
      <c r="K54" s="37">
        <v>21</v>
      </c>
      <c r="L54" s="37">
        <v>141</v>
      </c>
      <c r="M54" s="33">
        <v>0.6</v>
      </c>
      <c r="N54" s="33">
        <v>0.16</v>
      </c>
      <c r="O54" s="33">
        <v>0.56999999999999995</v>
      </c>
      <c r="P54" s="33">
        <v>0.02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 s="48"/>
    </row>
    <row r="55" spans="1:256" s="7" customFormat="1" ht="15.75" customHeight="1" x14ac:dyDescent="0.25">
      <c r="A55" s="21">
        <v>304</v>
      </c>
      <c r="B55" s="32">
        <v>9.19</v>
      </c>
      <c r="C55" s="33">
        <v>14.33</v>
      </c>
      <c r="D55" s="34" t="s">
        <v>81</v>
      </c>
      <c r="E55" s="35" t="s">
        <v>37</v>
      </c>
      <c r="F55" s="22">
        <v>4.4000000000000004</v>
      </c>
      <c r="G55" s="22">
        <v>7.5</v>
      </c>
      <c r="H55" s="22">
        <v>33.700000000000003</v>
      </c>
      <c r="I55" s="23">
        <v>220</v>
      </c>
      <c r="J55" s="23">
        <v>2</v>
      </c>
      <c r="K55" s="23">
        <v>23</v>
      </c>
      <c r="L55" s="23">
        <v>73</v>
      </c>
      <c r="M55" s="24">
        <v>0.62</v>
      </c>
      <c r="N55" s="24">
        <v>0</v>
      </c>
      <c r="O55" s="24">
        <v>0.04</v>
      </c>
      <c r="P55" s="24">
        <v>5.6000000000000001E-2</v>
      </c>
    </row>
    <row r="56" spans="1:256" s="47" customFormat="1" ht="16.5" customHeight="1" x14ac:dyDescent="0.25">
      <c r="A56" s="21">
        <v>342</v>
      </c>
      <c r="B56" s="32">
        <v>4.08</v>
      </c>
      <c r="C56" s="33">
        <v>4.74</v>
      </c>
      <c r="D56" s="58" t="s">
        <v>82</v>
      </c>
      <c r="E56" s="28" t="s">
        <v>25</v>
      </c>
      <c r="F56" s="22">
        <v>0.2</v>
      </c>
      <c r="G56" s="22">
        <v>0.2</v>
      </c>
      <c r="H56" s="22">
        <v>13.9</v>
      </c>
      <c r="I56" s="23">
        <v>58</v>
      </c>
      <c r="J56" s="23">
        <v>7</v>
      </c>
      <c r="K56" s="23">
        <v>4</v>
      </c>
      <c r="L56" s="23">
        <v>4</v>
      </c>
      <c r="M56" s="24">
        <v>0.9</v>
      </c>
      <c r="N56" s="24">
        <v>0</v>
      </c>
      <c r="O56" s="24">
        <v>4.0999999999999996</v>
      </c>
      <c r="P56" s="24">
        <v>0</v>
      </c>
      <c r="IV56" s="48"/>
    </row>
    <row r="57" spans="1:256" s="7" customFormat="1" ht="25.5" customHeight="1" x14ac:dyDescent="0.25">
      <c r="A57" s="21"/>
      <c r="B57" s="32">
        <v>2.92</v>
      </c>
      <c r="C57" s="33">
        <v>4.92</v>
      </c>
      <c r="D57" s="40" t="s">
        <v>39</v>
      </c>
      <c r="E57" s="28" t="s">
        <v>40</v>
      </c>
      <c r="F57" s="22">
        <v>3.8</v>
      </c>
      <c r="G57" s="22">
        <v>0.8</v>
      </c>
      <c r="H57" s="22">
        <v>25.1</v>
      </c>
      <c r="I57" s="23">
        <v>123</v>
      </c>
      <c r="J57" s="23">
        <v>28</v>
      </c>
      <c r="K57" s="23">
        <v>0</v>
      </c>
      <c r="L57" s="23">
        <v>0</v>
      </c>
      <c r="M57" s="24">
        <v>1.48</v>
      </c>
      <c r="N57" s="24">
        <v>0.17</v>
      </c>
      <c r="O57" s="24">
        <v>0</v>
      </c>
      <c r="P57" s="24">
        <v>0</v>
      </c>
    </row>
    <row r="58" spans="1:256" ht="14.25" customHeight="1" x14ac:dyDescent="0.25">
      <c r="A58" s="21"/>
      <c r="B58" s="49">
        <f>SUM(B53:B57)</f>
        <v>73.44</v>
      </c>
      <c r="C58" s="50">
        <f>SUM(C53:C57)</f>
        <v>115.03999999999999</v>
      </c>
      <c r="D58" s="59" t="s">
        <v>30</v>
      </c>
      <c r="E58" s="28"/>
      <c r="F58" s="45">
        <f t="shared" ref="F58:P58" si="9">SUM(F53:F57)</f>
        <v>34.200000000000003</v>
      </c>
      <c r="G58" s="45">
        <f t="shared" si="9"/>
        <v>22.6</v>
      </c>
      <c r="H58" s="45">
        <f t="shared" si="9"/>
        <v>91.5</v>
      </c>
      <c r="I58" s="46">
        <f t="shared" si="9"/>
        <v>704</v>
      </c>
      <c r="J58" s="46">
        <f t="shared" si="9"/>
        <v>75</v>
      </c>
      <c r="K58" s="46">
        <f t="shared" si="9"/>
        <v>81</v>
      </c>
      <c r="L58" s="46">
        <f t="shared" si="9"/>
        <v>325</v>
      </c>
      <c r="M58" s="42">
        <f t="shared" si="9"/>
        <v>5.74</v>
      </c>
      <c r="N58" s="42">
        <f t="shared" si="9"/>
        <v>0.56000000000000005</v>
      </c>
      <c r="O58" s="42">
        <f t="shared" si="9"/>
        <v>9.7100000000000009</v>
      </c>
      <c r="P58" s="42">
        <f t="shared" si="9"/>
        <v>7.5999999999999998E-2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6" ht="14.25" customHeight="1" x14ac:dyDescent="0.25">
      <c r="A59" s="21"/>
      <c r="B59" s="32"/>
      <c r="C59" s="33"/>
      <c r="D59" s="27" t="s">
        <v>41</v>
      </c>
      <c r="E59" s="28"/>
      <c r="F59" s="22"/>
      <c r="G59" s="22"/>
      <c r="H59" s="22"/>
      <c r="I59" s="23"/>
      <c r="J59" s="23"/>
      <c r="K59" s="23"/>
      <c r="L59" s="23"/>
      <c r="M59" s="24"/>
      <c r="N59" s="24"/>
      <c r="O59" s="24"/>
      <c r="P59" s="24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6" ht="14.25" customHeight="1" x14ac:dyDescent="0.25">
      <c r="A60" s="32" t="s">
        <v>83</v>
      </c>
      <c r="B60" s="32"/>
      <c r="C60" s="33">
        <v>18.73</v>
      </c>
      <c r="D60" s="39" t="s">
        <v>84</v>
      </c>
      <c r="E60" s="35" t="s">
        <v>35</v>
      </c>
      <c r="F60" s="36">
        <v>11.6</v>
      </c>
      <c r="G60" s="36">
        <v>10.5</v>
      </c>
      <c r="H60" s="36">
        <v>33</v>
      </c>
      <c r="I60" s="37">
        <v>273</v>
      </c>
      <c r="J60" s="37">
        <v>84.1</v>
      </c>
      <c r="K60" s="37">
        <v>18.100000000000001</v>
      </c>
      <c r="L60" s="37">
        <v>121.5</v>
      </c>
      <c r="M60" s="33">
        <v>0.7</v>
      </c>
      <c r="N60" s="33">
        <v>8.9999999999999993E-3</v>
      </c>
      <c r="O60" s="33">
        <v>0.3</v>
      </c>
      <c r="P60" s="33">
        <v>4.5999999999999996</v>
      </c>
      <c r="Q60" s="33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6" ht="14.25" customHeight="1" x14ac:dyDescent="0.25">
      <c r="A61" s="21" t="s">
        <v>85</v>
      </c>
      <c r="B61" s="32">
        <v>4.7699999999999996</v>
      </c>
      <c r="C61" s="33">
        <v>7.92</v>
      </c>
      <c r="D61" s="39" t="s">
        <v>86</v>
      </c>
      <c r="E61" s="28" t="s">
        <v>25</v>
      </c>
      <c r="F61" s="22">
        <v>0.2</v>
      </c>
      <c r="G61" s="22">
        <v>0.1</v>
      </c>
      <c r="H61" s="22">
        <v>12</v>
      </c>
      <c r="I61" s="23">
        <v>49</v>
      </c>
      <c r="J61" s="23">
        <v>11</v>
      </c>
      <c r="K61" s="23">
        <v>8</v>
      </c>
      <c r="L61" s="23">
        <v>9</v>
      </c>
      <c r="M61" s="24">
        <v>0.2</v>
      </c>
      <c r="N61" s="24">
        <v>0.01</v>
      </c>
      <c r="O61" s="24">
        <v>4.5</v>
      </c>
      <c r="P61" s="24">
        <v>0</v>
      </c>
      <c r="Q61" s="60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6" s="61" customFormat="1" ht="15" customHeight="1" x14ac:dyDescent="0.25">
      <c r="A62" s="32">
        <v>338</v>
      </c>
      <c r="B62" s="32">
        <v>11.25</v>
      </c>
      <c r="C62" s="33">
        <v>12</v>
      </c>
      <c r="D62" s="34" t="s">
        <v>74</v>
      </c>
      <c r="E62" s="35" t="s">
        <v>75</v>
      </c>
      <c r="F62" s="36">
        <v>0.6</v>
      </c>
      <c r="G62" s="36">
        <v>0.6</v>
      </c>
      <c r="H62" s="36">
        <v>14.7</v>
      </c>
      <c r="I62" s="37">
        <v>67</v>
      </c>
      <c r="J62" s="37">
        <v>24</v>
      </c>
      <c r="K62" s="37">
        <v>14</v>
      </c>
      <c r="L62" s="37">
        <v>17</v>
      </c>
      <c r="M62" s="33">
        <v>3.3</v>
      </c>
      <c r="N62" s="33">
        <v>0.05</v>
      </c>
      <c r="O62" s="33">
        <v>15</v>
      </c>
      <c r="P62" s="33">
        <v>0</v>
      </c>
    </row>
    <row r="63" spans="1:256" ht="14.25" customHeight="1" x14ac:dyDescent="0.25">
      <c r="A63" s="21"/>
      <c r="B63" s="49">
        <f>SUM(B60:B62)</f>
        <v>16.02</v>
      </c>
      <c r="C63" s="50">
        <f>SUM(C60:C62)</f>
        <v>38.65</v>
      </c>
      <c r="D63" s="43" t="s">
        <v>30</v>
      </c>
      <c r="E63" s="44"/>
      <c r="F63" s="45">
        <f t="shared" ref="F63:P63" si="10">SUM(F60:F62)</f>
        <v>12.399999999999999</v>
      </c>
      <c r="G63" s="45">
        <f t="shared" si="10"/>
        <v>11.2</v>
      </c>
      <c r="H63" s="45">
        <f t="shared" si="10"/>
        <v>59.7</v>
      </c>
      <c r="I63" s="46">
        <f t="shared" si="10"/>
        <v>389</v>
      </c>
      <c r="J63" s="46">
        <f t="shared" si="10"/>
        <v>119.1</v>
      </c>
      <c r="K63" s="46">
        <f t="shared" si="10"/>
        <v>40.1</v>
      </c>
      <c r="L63" s="46">
        <f t="shared" si="10"/>
        <v>147.5</v>
      </c>
      <c r="M63" s="42">
        <f t="shared" si="10"/>
        <v>4.1999999999999993</v>
      </c>
      <c r="N63" s="42">
        <f t="shared" si="10"/>
        <v>6.9000000000000006E-2</v>
      </c>
      <c r="O63" s="42">
        <f t="shared" si="10"/>
        <v>19.8</v>
      </c>
      <c r="P63" s="42">
        <f t="shared" si="10"/>
        <v>4.5999999999999996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6" ht="14.25" customHeight="1" x14ac:dyDescent="0.25">
      <c r="A64" s="21"/>
      <c r="B64" s="32"/>
      <c r="C64" s="33"/>
      <c r="D64" s="53" t="s">
        <v>47</v>
      </c>
      <c r="E64" s="28"/>
      <c r="F64" s="54">
        <f t="shared" ref="F64:P64" si="11">F51+F58+F63</f>
        <v>70.25</v>
      </c>
      <c r="G64" s="54">
        <f t="shared" si="11"/>
        <v>63.000000000000014</v>
      </c>
      <c r="H64" s="54">
        <f t="shared" si="11"/>
        <v>235.61</v>
      </c>
      <c r="I64" s="55">
        <f t="shared" si="11"/>
        <v>1789.3</v>
      </c>
      <c r="J64" s="55">
        <f t="shared" si="11"/>
        <v>259.10000000000002</v>
      </c>
      <c r="K64" s="55">
        <f t="shared" si="11"/>
        <v>166.1</v>
      </c>
      <c r="L64" s="55">
        <f t="shared" si="11"/>
        <v>605.5</v>
      </c>
      <c r="M64" s="56">
        <f t="shared" si="11"/>
        <v>16.89</v>
      </c>
      <c r="N64" s="56">
        <f t="shared" si="11"/>
        <v>1.149</v>
      </c>
      <c r="O64" s="56">
        <f t="shared" si="11"/>
        <v>54.61</v>
      </c>
      <c r="P64" s="56">
        <f t="shared" si="11"/>
        <v>4.7959999999999994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6" ht="14.25" customHeight="1" x14ac:dyDescent="0.25">
      <c r="A65" s="21"/>
      <c r="B65" s="32"/>
      <c r="C65" s="33"/>
      <c r="D65" s="26" t="s">
        <v>87</v>
      </c>
      <c r="E65" s="28"/>
      <c r="F65" s="22"/>
      <c r="G65" s="22"/>
      <c r="H65" s="22"/>
      <c r="I65" s="23"/>
      <c r="J65" s="23"/>
      <c r="K65" s="23"/>
      <c r="L65" s="23"/>
      <c r="M65" s="24"/>
      <c r="N65" s="24"/>
      <c r="O65" s="24"/>
      <c r="P65" s="24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6" ht="14.25" customHeight="1" x14ac:dyDescent="0.25">
      <c r="A66" s="21"/>
      <c r="B66" s="32"/>
      <c r="C66" s="33"/>
      <c r="D66" s="27" t="s">
        <v>88</v>
      </c>
      <c r="E66" s="28"/>
      <c r="F66" s="22"/>
      <c r="G66" s="22"/>
      <c r="H66" s="22"/>
      <c r="I66" s="23"/>
      <c r="J66" s="23"/>
      <c r="K66" s="23"/>
      <c r="L66" s="23"/>
      <c r="M66" s="24"/>
      <c r="N66" s="24"/>
      <c r="O66" s="24"/>
      <c r="P66" s="24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6" ht="14.25" customHeight="1" x14ac:dyDescent="0.25">
      <c r="A67" s="21">
        <v>14</v>
      </c>
      <c r="B67" s="33">
        <v>7.94</v>
      </c>
      <c r="C67" s="33">
        <v>6.72</v>
      </c>
      <c r="D67" s="40" t="s">
        <v>50</v>
      </c>
      <c r="E67" s="28" t="s">
        <v>51</v>
      </c>
      <c r="F67" s="22">
        <v>0.1</v>
      </c>
      <c r="G67" s="22">
        <v>6.2</v>
      </c>
      <c r="H67" s="22">
        <v>2.2000000000000002</v>
      </c>
      <c r="I67" s="23">
        <v>65</v>
      </c>
      <c r="J67" s="23">
        <v>0</v>
      </c>
      <c r="K67" s="23">
        <v>0</v>
      </c>
      <c r="L67" s="23">
        <v>0</v>
      </c>
      <c r="M67" s="24">
        <v>0</v>
      </c>
      <c r="N67" s="24">
        <v>0</v>
      </c>
      <c r="O67" s="24">
        <v>0</v>
      </c>
      <c r="P67" s="24"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6" ht="25.5" customHeight="1" x14ac:dyDescent="0.25">
      <c r="A68" s="32" t="s">
        <v>89</v>
      </c>
      <c r="B68" s="32">
        <v>33.42</v>
      </c>
      <c r="C68" s="33">
        <v>49.99</v>
      </c>
      <c r="D68" s="40" t="s">
        <v>90</v>
      </c>
      <c r="E68" s="35" t="s">
        <v>61</v>
      </c>
      <c r="F68" s="36">
        <v>15.2</v>
      </c>
      <c r="G68" s="36">
        <v>17</v>
      </c>
      <c r="H68" s="36">
        <v>11.5</v>
      </c>
      <c r="I68" s="37">
        <v>260</v>
      </c>
      <c r="J68" s="37">
        <v>116</v>
      </c>
      <c r="K68" s="37">
        <v>17</v>
      </c>
      <c r="L68" s="37">
        <v>123</v>
      </c>
      <c r="M68" s="33">
        <v>0.84</v>
      </c>
      <c r="N68" s="33">
        <v>0.2</v>
      </c>
      <c r="O68" s="33">
        <v>2.2999999999999998</v>
      </c>
      <c r="P68" s="33">
        <v>0.04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6" ht="14.25" customHeight="1" x14ac:dyDescent="0.25">
      <c r="A69" s="21">
        <v>302</v>
      </c>
      <c r="B69" s="32">
        <v>9.6</v>
      </c>
      <c r="C69" s="33">
        <v>12.8</v>
      </c>
      <c r="D69" s="40" t="s">
        <v>36</v>
      </c>
      <c r="E69" s="35" t="s">
        <v>37</v>
      </c>
      <c r="F69" s="22">
        <v>10.199999999999999</v>
      </c>
      <c r="G69" s="22">
        <v>8.8000000000000007</v>
      </c>
      <c r="H69" s="22">
        <v>44.1</v>
      </c>
      <c r="I69" s="23">
        <v>296</v>
      </c>
      <c r="J69" s="23">
        <v>18</v>
      </c>
      <c r="K69" s="23">
        <v>161</v>
      </c>
      <c r="L69" s="23">
        <v>242</v>
      </c>
      <c r="M69" s="24">
        <v>5.4</v>
      </c>
      <c r="N69" s="24">
        <v>0.25</v>
      </c>
      <c r="O69" s="24">
        <v>0</v>
      </c>
      <c r="P69" s="24">
        <v>0.03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6" ht="14.25" customHeight="1" x14ac:dyDescent="0.25">
      <c r="A70" s="21">
        <v>382</v>
      </c>
      <c r="B70" s="32">
        <v>9.2899999999999991</v>
      </c>
      <c r="C70" s="33">
        <v>15.65</v>
      </c>
      <c r="D70" s="40" t="s">
        <v>91</v>
      </c>
      <c r="E70" s="28" t="s">
        <v>25</v>
      </c>
      <c r="F70" s="22">
        <v>3.9</v>
      </c>
      <c r="G70" s="22">
        <v>3.1</v>
      </c>
      <c r="H70" s="22">
        <v>21.1</v>
      </c>
      <c r="I70" s="23">
        <v>128</v>
      </c>
      <c r="J70" s="23">
        <v>126</v>
      </c>
      <c r="K70" s="23">
        <v>31</v>
      </c>
      <c r="L70" s="23">
        <v>116</v>
      </c>
      <c r="M70" s="24">
        <v>1.03</v>
      </c>
      <c r="N70" s="24">
        <v>0.04</v>
      </c>
      <c r="O70" s="24">
        <v>1.3</v>
      </c>
      <c r="P70" s="24">
        <v>0.02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6" ht="14.25" customHeight="1" x14ac:dyDescent="0.25">
      <c r="A71" s="21"/>
      <c r="B71" s="21">
        <v>1.65</v>
      </c>
      <c r="C71" s="33">
        <v>3.15</v>
      </c>
      <c r="D71" s="40" t="s">
        <v>28</v>
      </c>
      <c r="E71" s="28" t="s">
        <v>29</v>
      </c>
      <c r="F71" s="22">
        <v>2</v>
      </c>
      <c r="G71" s="22">
        <v>0.5</v>
      </c>
      <c r="H71" s="22">
        <v>14.3</v>
      </c>
      <c r="I71" s="23">
        <v>70</v>
      </c>
      <c r="J71" s="23">
        <v>10</v>
      </c>
      <c r="K71" s="23">
        <v>0</v>
      </c>
      <c r="L71" s="23">
        <v>0</v>
      </c>
      <c r="M71" s="24">
        <v>0.5</v>
      </c>
      <c r="N71" s="24">
        <v>0.08</v>
      </c>
      <c r="O71" s="24">
        <v>0</v>
      </c>
      <c r="P71" s="24">
        <v>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6" ht="14.25" customHeight="1" x14ac:dyDescent="0.25">
      <c r="A72" s="21"/>
      <c r="B72" s="50">
        <f>SUM(B67:B71)</f>
        <v>61.9</v>
      </c>
      <c r="C72" s="50">
        <f>SUM(C67:C71)</f>
        <v>88.310000000000016</v>
      </c>
      <c r="D72" s="43" t="s">
        <v>30</v>
      </c>
      <c r="E72" s="44"/>
      <c r="F72" s="45">
        <f t="shared" ref="F72:P72" si="12">SUM(F67:F71)</f>
        <v>31.4</v>
      </c>
      <c r="G72" s="45">
        <f t="shared" si="12"/>
        <v>35.6</v>
      </c>
      <c r="H72" s="45">
        <f t="shared" si="12"/>
        <v>93.2</v>
      </c>
      <c r="I72" s="46">
        <f t="shared" si="12"/>
        <v>819</v>
      </c>
      <c r="J72" s="46">
        <f t="shared" si="12"/>
        <v>270</v>
      </c>
      <c r="K72" s="46">
        <f t="shared" si="12"/>
        <v>209</v>
      </c>
      <c r="L72" s="46">
        <f t="shared" si="12"/>
        <v>481</v>
      </c>
      <c r="M72" s="45">
        <f t="shared" si="12"/>
        <v>7.7700000000000005</v>
      </c>
      <c r="N72" s="45">
        <f t="shared" si="12"/>
        <v>0.56999999999999995</v>
      </c>
      <c r="O72" s="45">
        <f t="shared" si="12"/>
        <v>3.5999999999999996</v>
      </c>
      <c r="P72" s="45">
        <f t="shared" si="12"/>
        <v>9.0000000000000011E-2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6" ht="14.25" customHeight="1" x14ac:dyDescent="0.25">
      <c r="A73" s="21"/>
      <c r="B73" s="21"/>
      <c r="C73" s="24"/>
      <c r="D73" s="27" t="s">
        <v>92</v>
      </c>
      <c r="E73" s="28"/>
      <c r="F73" s="22"/>
      <c r="G73" s="22"/>
      <c r="H73" s="22"/>
      <c r="I73" s="23"/>
      <c r="J73" s="23"/>
      <c r="K73" s="23"/>
      <c r="L73" s="23"/>
      <c r="M73" s="24"/>
      <c r="N73" s="24"/>
      <c r="O73" s="24"/>
      <c r="P73" s="24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6" s="47" customFormat="1" ht="27" customHeight="1" x14ac:dyDescent="0.25">
      <c r="A74" s="32">
        <v>88</v>
      </c>
      <c r="B74" s="32">
        <v>15.17</v>
      </c>
      <c r="C74" s="33">
        <v>21.12</v>
      </c>
      <c r="D74" s="38" t="s">
        <v>93</v>
      </c>
      <c r="E74" s="35" t="s">
        <v>33</v>
      </c>
      <c r="F74" s="36">
        <v>4</v>
      </c>
      <c r="G74" s="36">
        <v>3.9</v>
      </c>
      <c r="H74" s="36">
        <v>6.9</v>
      </c>
      <c r="I74" s="37">
        <v>78</v>
      </c>
      <c r="J74" s="37">
        <v>28</v>
      </c>
      <c r="K74" s="37">
        <v>14</v>
      </c>
      <c r="L74" s="37">
        <v>66</v>
      </c>
      <c r="M74" s="33">
        <v>0.88</v>
      </c>
      <c r="N74" s="33">
        <v>0.06</v>
      </c>
      <c r="O74" s="33">
        <v>17.37</v>
      </c>
      <c r="P74" s="33">
        <v>0</v>
      </c>
      <c r="IV74" s="48"/>
    </row>
    <row r="75" spans="1:256" ht="12.75" customHeight="1" x14ac:dyDescent="0.25">
      <c r="A75" s="32" t="s">
        <v>94</v>
      </c>
      <c r="B75" s="32">
        <v>32.450000000000003</v>
      </c>
      <c r="C75" s="33">
        <v>60.88</v>
      </c>
      <c r="D75" s="39" t="s">
        <v>95</v>
      </c>
      <c r="E75" s="35" t="s">
        <v>35</v>
      </c>
      <c r="F75" s="22">
        <v>24</v>
      </c>
      <c r="G75" s="22">
        <v>16.7</v>
      </c>
      <c r="H75" s="22">
        <v>12.4</v>
      </c>
      <c r="I75" s="23">
        <v>296</v>
      </c>
      <c r="J75" s="23">
        <v>17</v>
      </c>
      <c r="K75" s="23">
        <v>89</v>
      </c>
      <c r="L75" s="23">
        <v>173</v>
      </c>
      <c r="M75" s="24">
        <v>2.11</v>
      </c>
      <c r="N75" s="24">
        <v>0.11</v>
      </c>
      <c r="O75" s="24">
        <v>1.66</v>
      </c>
      <c r="P75" s="24">
        <v>0.08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 s="48"/>
    </row>
    <row r="76" spans="1:256" s="7" customFormat="1" ht="12.75" customHeight="1" x14ac:dyDescent="0.25">
      <c r="A76" s="21">
        <v>312</v>
      </c>
      <c r="B76" s="32">
        <v>14.2</v>
      </c>
      <c r="C76" s="33">
        <v>17.97</v>
      </c>
      <c r="D76" s="40" t="s">
        <v>62</v>
      </c>
      <c r="E76" s="35" t="s">
        <v>37</v>
      </c>
      <c r="F76" s="22">
        <v>3.8</v>
      </c>
      <c r="G76" s="22">
        <v>6.3</v>
      </c>
      <c r="H76" s="22">
        <v>14.5</v>
      </c>
      <c r="I76" s="23">
        <v>130</v>
      </c>
      <c r="J76" s="23">
        <v>46</v>
      </c>
      <c r="K76" s="23">
        <v>33</v>
      </c>
      <c r="L76" s="23">
        <v>99</v>
      </c>
      <c r="M76" s="24">
        <v>1.18</v>
      </c>
      <c r="N76" s="24">
        <v>0.01</v>
      </c>
      <c r="O76" s="24">
        <v>0.36</v>
      </c>
      <c r="P76" s="24">
        <v>0.06</v>
      </c>
    </row>
    <row r="77" spans="1:256" ht="14.25" customHeight="1" x14ac:dyDescent="0.25">
      <c r="A77" s="32">
        <v>377</v>
      </c>
      <c r="B77" s="33">
        <v>1.96</v>
      </c>
      <c r="C77" s="33">
        <v>2.77</v>
      </c>
      <c r="D77" s="39" t="s">
        <v>54</v>
      </c>
      <c r="E77" s="35" t="s">
        <v>55</v>
      </c>
      <c r="F77" s="36">
        <v>0.3</v>
      </c>
      <c r="G77" s="36">
        <v>0.1</v>
      </c>
      <c r="H77" s="36">
        <v>10.3</v>
      </c>
      <c r="I77" s="37">
        <v>43</v>
      </c>
      <c r="J77" s="37">
        <v>8</v>
      </c>
      <c r="K77" s="37">
        <v>5</v>
      </c>
      <c r="L77" s="37">
        <v>10</v>
      </c>
      <c r="M77" s="33">
        <v>0.89</v>
      </c>
      <c r="N77" s="33">
        <v>0</v>
      </c>
      <c r="O77" s="33">
        <v>2.9</v>
      </c>
      <c r="P77" s="33">
        <v>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6" s="7" customFormat="1" ht="25.5" customHeight="1" x14ac:dyDescent="0.25">
      <c r="A78" s="21"/>
      <c r="B78" s="32">
        <v>2.92</v>
      </c>
      <c r="C78" s="33">
        <v>4.92</v>
      </c>
      <c r="D78" s="40" t="s">
        <v>39</v>
      </c>
      <c r="E78" s="28" t="s">
        <v>40</v>
      </c>
      <c r="F78" s="22">
        <v>3.8</v>
      </c>
      <c r="G78" s="22">
        <v>0.8</v>
      </c>
      <c r="H78" s="22">
        <v>25.1</v>
      </c>
      <c r="I78" s="23">
        <v>123</v>
      </c>
      <c r="J78" s="23">
        <v>28</v>
      </c>
      <c r="K78" s="23">
        <v>0</v>
      </c>
      <c r="L78" s="23">
        <v>0</v>
      </c>
      <c r="M78" s="24">
        <v>1.48</v>
      </c>
      <c r="N78" s="24">
        <v>0.17</v>
      </c>
      <c r="O78" s="24">
        <v>0</v>
      </c>
      <c r="P78" s="24">
        <v>0</v>
      </c>
    </row>
    <row r="79" spans="1:256" ht="14.25" customHeight="1" x14ac:dyDescent="0.25">
      <c r="A79" s="21"/>
      <c r="B79" s="49">
        <f>SUM(B74:B78)</f>
        <v>66.7</v>
      </c>
      <c r="C79" s="50">
        <f>SUM(C74:C78)</f>
        <v>107.66</v>
      </c>
      <c r="D79" s="43" t="s">
        <v>30</v>
      </c>
      <c r="E79" s="44"/>
      <c r="F79" s="45">
        <f t="shared" ref="F79:P79" si="13">SUM(F74:F78)</f>
        <v>35.9</v>
      </c>
      <c r="G79" s="45">
        <f t="shared" si="13"/>
        <v>27.8</v>
      </c>
      <c r="H79" s="45">
        <f t="shared" si="13"/>
        <v>69.199999999999989</v>
      </c>
      <c r="I79" s="46">
        <f t="shared" si="13"/>
        <v>670</v>
      </c>
      <c r="J79" s="46">
        <f t="shared" si="13"/>
        <v>127</v>
      </c>
      <c r="K79" s="46">
        <f t="shared" si="13"/>
        <v>141</v>
      </c>
      <c r="L79" s="46">
        <f t="shared" si="13"/>
        <v>348</v>
      </c>
      <c r="M79" s="42">
        <f t="shared" si="13"/>
        <v>6.5399999999999991</v>
      </c>
      <c r="N79" s="42">
        <f t="shared" si="13"/>
        <v>0.35</v>
      </c>
      <c r="O79" s="42">
        <f t="shared" si="13"/>
        <v>22.29</v>
      </c>
      <c r="P79" s="42">
        <f t="shared" si="13"/>
        <v>0.14000000000000001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6" ht="14.25" customHeight="1" x14ac:dyDescent="0.25">
      <c r="A80" s="21"/>
      <c r="B80" s="32"/>
      <c r="C80" s="33"/>
      <c r="D80" s="27" t="s">
        <v>41</v>
      </c>
      <c r="E80" s="28"/>
      <c r="F80" s="22"/>
      <c r="G80" s="22"/>
      <c r="H80" s="22"/>
      <c r="I80" s="23"/>
      <c r="J80" s="23"/>
      <c r="K80" s="23"/>
      <c r="L80" s="23"/>
      <c r="M80" s="24"/>
      <c r="N80" s="24"/>
      <c r="O80" s="24"/>
      <c r="P80" s="24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6" ht="27" customHeight="1" x14ac:dyDescent="0.25">
      <c r="A81" s="21"/>
      <c r="B81" s="32"/>
      <c r="C81" s="33">
        <v>29.62</v>
      </c>
      <c r="D81" s="25" t="s">
        <v>96</v>
      </c>
      <c r="E81" s="28" t="s">
        <v>25</v>
      </c>
      <c r="F81" s="22">
        <v>2</v>
      </c>
      <c r="G81" s="22">
        <v>6.4</v>
      </c>
      <c r="H81" s="22">
        <v>19</v>
      </c>
      <c r="I81" s="23">
        <v>140</v>
      </c>
      <c r="J81" s="23">
        <v>0</v>
      </c>
      <c r="K81" s="23">
        <v>0</v>
      </c>
      <c r="L81" s="23">
        <v>0</v>
      </c>
      <c r="M81" s="24">
        <v>0</v>
      </c>
      <c r="N81" s="24">
        <v>0</v>
      </c>
      <c r="O81" s="24">
        <v>0</v>
      </c>
      <c r="P81" s="24">
        <v>0</v>
      </c>
      <c r="Q81" s="3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6" ht="13.5" customHeight="1" x14ac:dyDescent="0.25">
      <c r="A82" s="51" t="s">
        <v>97</v>
      </c>
      <c r="B82" s="51"/>
      <c r="C82" s="33"/>
      <c r="D82" s="52" t="s">
        <v>98</v>
      </c>
      <c r="E82" s="28" t="s">
        <v>99</v>
      </c>
      <c r="F82" s="22">
        <v>5.7</v>
      </c>
      <c r="G82" s="22">
        <v>5.9</v>
      </c>
      <c r="H82" s="22">
        <v>34.1</v>
      </c>
      <c r="I82" s="23">
        <v>212</v>
      </c>
      <c r="J82" s="23">
        <v>25</v>
      </c>
      <c r="K82" s="23">
        <v>10</v>
      </c>
      <c r="L82" s="23">
        <v>54</v>
      </c>
      <c r="M82" s="24">
        <v>0.62</v>
      </c>
      <c r="N82" s="24">
        <v>7.0000000000000007E-2</v>
      </c>
      <c r="O82" s="24">
        <v>0.04</v>
      </c>
      <c r="P82" s="24">
        <v>0.04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6" ht="14.25" customHeight="1" x14ac:dyDescent="0.25">
      <c r="A83" s="21"/>
      <c r="B83" s="49">
        <f>SUM(B81:B82)</f>
        <v>0</v>
      </c>
      <c r="C83" s="50">
        <f>SUM(C81:C82)</f>
        <v>29.62</v>
      </c>
      <c r="D83" s="43" t="s">
        <v>30</v>
      </c>
      <c r="E83" s="44"/>
      <c r="F83" s="45">
        <f t="shared" ref="F83:P83" si="14">SUM(F81:F82)</f>
        <v>7.7</v>
      </c>
      <c r="G83" s="45">
        <f t="shared" si="14"/>
        <v>12.3</v>
      </c>
      <c r="H83" s="45">
        <f t="shared" si="14"/>
        <v>53.1</v>
      </c>
      <c r="I83" s="46">
        <f t="shared" si="14"/>
        <v>352</v>
      </c>
      <c r="J83" s="46">
        <f t="shared" si="14"/>
        <v>25</v>
      </c>
      <c r="K83" s="46">
        <f t="shared" si="14"/>
        <v>10</v>
      </c>
      <c r="L83" s="46">
        <f t="shared" si="14"/>
        <v>54</v>
      </c>
      <c r="M83" s="42">
        <f t="shared" si="14"/>
        <v>0.62</v>
      </c>
      <c r="N83" s="42">
        <f t="shared" si="14"/>
        <v>7.0000000000000007E-2</v>
      </c>
      <c r="O83" s="42">
        <f t="shared" si="14"/>
        <v>0.04</v>
      </c>
      <c r="P83" s="42">
        <f t="shared" si="14"/>
        <v>0.04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6" ht="14.25" customHeight="1" x14ac:dyDescent="0.25">
      <c r="A84" s="21"/>
      <c r="B84" s="32"/>
      <c r="C84" s="33"/>
      <c r="D84" s="53" t="s">
        <v>47</v>
      </c>
      <c r="E84" s="44"/>
      <c r="F84" s="54">
        <f t="shared" ref="F84:P84" si="15">F72+F79+F83</f>
        <v>75</v>
      </c>
      <c r="G84" s="54">
        <f t="shared" si="15"/>
        <v>75.7</v>
      </c>
      <c r="H84" s="54">
        <f t="shared" si="15"/>
        <v>215.49999999999997</v>
      </c>
      <c r="I84" s="55">
        <f t="shared" si="15"/>
        <v>1841</v>
      </c>
      <c r="J84" s="55">
        <f t="shared" si="15"/>
        <v>422</v>
      </c>
      <c r="K84" s="55">
        <f t="shared" si="15"/>
        <v>360</v>
      </c>
      <c r="L84" s="55">
        <f t="shared" si="15"/>
        <v>883</v>
      </c>
      <c r="M84" s="56">
        <f t="shared" si="15"/>
        <v>14.929999999999998</v>
      </c>
      <c r="N84" s="56">
        <f t="shared" si="15"/>
        <v>0.99</v>
      </c>
      <c r="O84" s="56">
        <f t="shared" si="15"/>
        <v>25.93</v>
      </c>
      <c r="P84" s="56">
        <f t="shared" si="15"/>
        <v>0.27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6" ht="14.25" customHeight="1" x14ac:dyDescent="0.25">
      <c r="A85" s="21"/>
      <c r="B85" s="32"/>
      <c r="C85" s="33"/>
      <c r="D85" s="26" t="s">
        <v>100</v>
      </c>
      <c r="E85" s="28"/>
      <c r="F85" s="22"/>
      <c r="G85" s="22"/>
      <c r="H85" s="22"/>
      <c r="I85" s="23"/>
      <c r="J85" s="23"/>
      <c r="K85" s="23"/>
      <c r="L85" s="23"/>
      <c r="M85" s="24"/>
      <c r="N85" s="24"/>
      <c r="O85" s="24"/>
      <c r="P85" s="24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6" ht="14.25" customHeight="1" x14ac:dyDescent="0.25">
      <c r="A86" s="21"/>
      <c r="B86" s="32"/>
      <c r="C86" s="33"/>
      <c r="D86" s="27" t="s">
        <v>49</v>
      </c>
      <c r="E86" s="28"/>
      <c r="F86" s="22"/>
      <c r="G86" s="22"/>
      <c r="H86" s="22"/>
      <c r="I86" s="23"/>
      <c r="J86" s="23"/>
      <c r="K86" s="23"/>
      <c r="L86" s="23"/>
      <c r="M86" s="24"/>
      <c r="N86" s="24"/>
      <c r="O86" s="24"/>
      <c r="P86" s="24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6" ht="14.25" customHeight="1" x14ac:dyDescent="0.25">
      <c r="A87" s="32"/>
      <c r="B87" s="32">
        <v>9.15</v>
      </c>
      <c r="C87" s="33">
        <v>11.39</v>
      </c>
      <c r="D87" s="34" t="s">
        <v>22</v>
      </c>
      <c r="E87" s="35" t="s">
        <v>23</v>
      </c>
      <c r="F87" s="36">
        <v>0.15</v>
      </c>
      <c r="G87" s="36">
        <v>10.9</v>
      </c>
      <c r="H87" s="36">
        <v>0.21</v>
      </c>
      <c r="I87" s="37">
        <v>99.3</v>
      </c>
      <c r="J87" s="37">
        <v>2</v>
      </c>
      <c r="K87" s="37">
        <v>0</v>
      </c>
      <c r="L87" s="37">
        <v>3</v>
      </c>
      <c r="M87" s="36">
        <v>0.03</v>
      </c>
      <c r="N87" s="36">
        <v>0</v>
      </c>
      <c r="O87" s="36">
        <v>0</v>
      </c>
      <c r="P87" s="36">
        <v>0.09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6" s="47" customFormat="1" ht="14.25" customHeight="1" x14ac:dyDescent="0.25">
      <c r="A88" s="21" t="s">
        <v>101</v>
      </c>
      <c r="B88" s="32">
        <v>31.13</v>
      </c>
      <c r="C88" s="33">
        <v>53.53</v>
      </c>
      <c r="D88" s="19" t="s">
        <v>102</v>
      </c>
      <c r="E88" s="28" t="s">
        <v>25</v>
      </c>
      <c r="F88" s="22">
        <v>13.2</v>
      </c>
      <c r="G88" s="22">
        <v>16.8</v>
      </c>
      <c r="H88" s="22">
        <v>37</v>
      </c>
      <c r="I88" s="23">
        <v>352</v>
      </c>
      <c r="J88" s="23">
        <v>80</v>
      </c>
      <c r="K88" s="23">
        <v>6</v>
      </c>
      <c r="L88" s="23">
        <v>58</v>
      </c>
      <c r="M88" s="24">
        <v>0.8</v>
      </c>
      <c r="N88" s="24">
        <v>0.03</v>
      </c>
      <c r="O88" s="24">
        <v>0</v>
      </c>
      <c r="P88" s="24">
        <v>0</v>
      </c>
      <c r="IV88" s="48"/>
    </row>
    <row r="89" spans="1:256" ht="14.25" customHeight="1" x14ac:dyDescent="0.25">
      <c r="A89" s="32">
        <v>71</v>
      </c>
      <c r="B89" s="32">
        <v>3.55</v>
      </c>
      <c r="C89" s="33">
        <v>3.79</v>
      </c>
      <c r="D89" s="19" t="s">
        <v>72</v>
      </c>
      <c r="E89" s="28" t="s">
        <v>29</v>
      </c>
      <c r="F89" s="36">
        <v>0.3</v>
      </c>
      <c r="G89" s="36">
        <v>0.05</v>
      </c>
      <c r="H89" s="36">
        <v>1</v>
      </c>
      <c r="I89" s="37">
        <v>5</v>
      </c>
      <c r="J89" s="37">
        <v>4</v>
      </c>
      <c r="K89" s="37">
        <v>5</v>
      </c>
      <c r="L89" s="37">
        <v>6</v>
      </c>
      <c r="M89" s="33">
        <v>0.23</v>
      </c>
      <c r="N89" s="33">
        <v>0.02</v>
      </c>
      <c r="O89" s="33">
        <v>6</v>
      </c>
      <c r="P89" s="33">
        <v>0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 s="48"/>
    </row>
    <row r="90" spans="1:256" ht="14.25" customHeight="1" x14ac:dyDescent="0.25">
      <c r="A90" s="32">
        <v>338</v>
      </c>
      <c r="B90" s="32">
        <v>11.25</v>
      </c>
      <c r="C90" s="33">
        <v>12</v>
      </c>
      <c r="D90" s="34" t="s">
        <v>74</v>
      </c>
      <c r="E90" s="35" t="s">
        <v>75</v>
      </c>
      <c r="F90" s="36">
        <v>0.6</v>
      </c>
      <c r="G90" s="36">
        <v>0.6</v>
      </c>
      <c r="H90" s="36">
        <v>14.7</v>
      </c>
      <c r="I90" s="37">
        <v>67</v>
      </c>
      <c r="J90" s="37">
        <v>24</v>
      </c>
      <c r="K90" s="37">
        <v>14</v>
      </c>
      <c r="L90" s="37">
        <v>17</v>
      </c>
      <c r="M90" s="33">
        <v>3.3</v>
      </c>
      <c r="N90" s="33">
        <v>0.05</v>
      </c>
      <c r="O90" s="33">
        <v>15</v>
      </c>
      <c r="P90" s="33">
        <v>0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 s="48"/>
    </row>
    <row r="91" spans="1:256" ht="14.25" customHeight="1" x14ac:dyDescent="0.25">
      <c r="A91" s="32">
        <v>376</v>
      </c>
      <c r="B91" s="33">
        <v>0.84</v>
      </c>
      <c r="C91" s="33">
        <v>1.45</v>
      </c>
      <c r="D91" s="39" t="s">
        <v>38</v>
      </c>
      <c r="E91" s="35" t="s">
        <v>25</v>
      </c>
      <c r="F91" s="36">
        <v>0.2</v>
      </c>
      <c r="G91" s="36">
        <v>0.1</v>
      </c>
      <c r="H91" s="36">
        <v>10.1</v>
      </c>
      <c r="I91" s="37">
        <v>41</v>
      </c>
      <c r="J91" s="37">
        <v>5</v>
      </c>
      <c r="K91" s="37">
        <v>4</v>
      </c>
      <c r="L91" s="37">
        <v>8</v>
      </c>
      <c r="M91" s="33">
        <v>0.85</v>
      </c>
      <c r="N91" s="33">
        <v>0</v>
      </c>
      <c r="O91" s="33">
        <v>0.1</v>
      </c>
      <c r="P91" s="33">
        <v>0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 s="48"/>
    </row>
    <row r="92" spans="1:256" ht="14.25" customHeight="1" x14ac:dyDescent="0.25">
      <c r="A92" s="21"/>
      <c r="B92" s="21">
        <v>1.65</v>
      </c>
      <c r="C92" s="33">
        <v>3.15</v>
      </c>
      <c r="D92" s="40" t="s">
        <v>28</v>
      </c>
      <c r="E92" s="28" t="s">
        <v>29</v>
      </c>
      <c r="F92" s="22">
        <v>2</v>
      </c>
      <c r="G92" s="22">
        <v>0.5</v>
      </c>
      <c r="H92" s="22">
        <v>14.3</v>
      </c>
      <c r="I92" s="23">
        <v>70</v>
      </c>
      <c r="J92" s="23">
        <v>10</v>
      </c>
      <c r="K92" s="23">
        <v>0</v>
      </c>
      <c r="L92" s="23">
        <v>0</v>
      </c>
      <c r="M92" s="24">
        <v>0.5</v>
      </c>
      <c r="N92" s="24">
        <v>0.08</v>
      </c>
      <c r="O92" s="24">
        <v>0</v>
      </c>
      <c r="P92" s="24">
        <v>0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6" ht="14.25" customHeight="1" x14ac:dyDescent="0.25">
      <c r="A93" s="21"/>
      <c r="B93" s="50">
        <f>SUM(B87:B92)</f>
        <v>57.57</v>
      </c>
      <c r="C93" s="50">
        <f>SUM(C87:C92)</f>
        <v>85.310000000000016</v>
      </c>
      <c r="D93" s="43" t="s">
        <v>30</v>
      </c>
      <c r="E93" s="28"/>
      <c r="F93" s="45">
        <f t="shared" ref="F93:P93" si="16">SUM(F87:F92)</f>
        <v>16.45</v>
      </c>
      <c r="G93" s="45">
        <f t="shared" si="16"/>
        <v>28.950000000000006</v>
      </c>
      <c r="H93" s="45">
        <f t="shared" si="16"/>
        <v>77.31</v>
      </c>
      <c r="I93" s="46">
        <f t="shared" si="16"/>
        <v>634.29999999999995</v>
      </c>
      <c r="J93" s="46">
        <f t="shared" si="16"/>
        <v>125</v>
      </c>
      <c r="K93" s="46">
        <f t="shared" si="16"/>
        <v>29</v>
      </c>
      <c r="L93" s="46">
        <f t="shared" si="16"/>
        <v>92</v>
      </c>
      <c r="M93" s="42">
        <f t="shared" si="16"/>
        <v>5.7099999999999991</v>
      </c>
      <c r="N93" s="42">
        <f t="shared" si="16"/>
        <v>0.18</v>
      </c>
      <c r="O93" s="42">
        <f t="shared" si="16"/>
        <v>21.1</v>
      </c>
      <c r="P93" s="42">
        <f t="shared" si="16"/>
        <v>0.09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6" ht="14.25" customHeight="1" x14ac:dyDescent="0.25">
      <c r="A94" s="21"/>
      <c r="B94" s="32"/>
      <c r="C94" s="33"/>
      <c r="D94" s="27" t="s">
        <v>31</v>
      </c>
      <c r="E94" s="28"/>
      <c r="F94" s="22"/>
      <c r="G94" s="22"/>
      <c r="H94" s="22"/>
      <c r="I94" s="23"/>
      <c r="J94" s="23"/>
      <c r="K94" s="23"/>
      <c r="L94" s="23"/>
      <c r="M94" s="24"/>
      <c r="N94" s="24"/>
      <c r="O94" s="24"/>
      <c r="P94" s="2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6" ht="12.75" customHeight="1" x14ac:dyDescent="0.25">
      <c r="A95" s="21" t="s">
        <v>103</v>
      </c>
      <c r="B95" s="32">
        <v>15.95</v>
      </c>
      <c r="C95" s="33">
        <v>30.49</v>
      </c>
      <c r="D95" s="19" t="s">
        <v>104</v>
      </c>
      <c r="E95" s="35" t="s">
        <v>105</v>
      </c>
      <c r="F95" s="22">
        <v>11</v>
      </c>
      <c r="G95" s="22">
        <v>0.9</v>
      </c>
      <c r="H95" s="22">
        <v>13.7</v>
      </c>
      <c r="I95" s="23">
        <v>107</v>
      </c>
      <c r="J95" s="23">
        <v>13</v>
      </c>
      <c r="K95" s="23">
        <v>28</v>
      </c>
      <c r="L95" s="23">
        <v>44</v>
      </c>
      <c r="M95" s="24">
        <v>0.9</v>
      </c>
      <c r="N95" s="24">
        <v>0.1</v>
      </c>
      <c r="O95" s="24">
        <v>0.8</v>
      </c>
      <c r="P95" s="24">
        <v>0.02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6" ht="14.25" customHeight="1" x14ac:dyDescent="0.25">
      <c r="A96" s="32">
        <v>259</v>
      </c>
      <c r="B96" s="32">
        <v>44.17</v>
      </c>
      <c r="C96" s="33">
        <v>60.14</v>
      </c>
      <c r="D96" s="39" t="s">
        <v>106</v>
      </c>
      <c r="E96" s="35" t="s">
        <v>25</v>
      </c>
      <c r="F96" s="22">
        <v>13.3</v>
      </c>
      <c r="G96" s="22">
        <v>9.4</v>
      </c>
      <c r="H96" s="22">
        <v>19.2</v>
      </c>
      <c r="I96" s="23">
        <v>215</v>
      </c>
      <c r="J96" s="23">
        <v>18</v>
      </c>
      <c r="K96" s="23">
        <v>33</v>
      </c>
      <c r="L96" s="23">
        <v>83</v>
      </c>
      <c r="M96" s="24">
        <v>1.29</v>
      </c>
      <c r="N96" s="24">
        <v>0.13</v>
      </c>
      <c r="O96" s="24">
        <v>8.43</v>
      </c>
      <c r="P96" s="24">
        <v>0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4.25" customHeight="1" x14ac:dyDescent="0.25">
      <c r="A97" s="32">
        <v>388</v>
      </c>
      <c r="B97" s="32">
        <v>6.04</v>
      </c>
      <c r="C97" s="33">
        <v>7.85</v>
      </c>
      <c r="D97" s="39" t="s">
        <v>68</v>
      </c>
      <c r="E97" s="35" t="s">
        <v>25</v>
      </c>
      <c r="F97" s="36">
        <v>0.7</v>
      </c>
      <c r="G97" s="36">
        <v>0.3</v>
      </c>
      <c r="H97" s="36">
        <v>24.6</v>
      </c>
      <c r="I97" s="37">
        <v>104</v>
      </c>
      <c r="J97" s="37">
        <v>10</v>
      </c>
      <c r="K97" s="37">
        <v>3</v>
      </c>
      <c r="L97" s="37">
        <v>3</v>
      </c>
      <c r="M97" s="33">
        <v>0.65</v>
      </c>
      <c r="N97" s="33">
        <v>0.01</v>
      </c>
      <c r="O97" s="33">
        <v>20</v>
      </c>
      <c r="P97" s="33">
        <v>0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s="7" customFormat="1" ht="25.5" customHeight="1" x14ac:dyDescent="0.25">
      <c r="A98" s="21"/>
      <c r="B98" s="32">
        <v>2.92</v>
      </c>
      <c r="C98" s="33">
        <v>4.92</v>
      </c>
      <c r="D98" s="40" t="s">
        <v>39</v>
      </c>
      <c r="E98" s="28" t="s">
        <v>40</v>
      </c>
      <c r="F98" s="22">
        <v>3.8</v>
      </c>
      <c r="G98" s="22">
        <v>0.8</v>
      </c>
      <c r="H98" s="22">
        <v>25.1</v>
      </c>
      <c r="I98" s="23">
        <v>123</v>
      </c>
      <c r="J98" s="23">
        <v>28</v>
      </c>
      <c r="K98" s="23">
        <v>0</v>
      </c>
      <c r="L98" s="23">
        <v>0</v>
      </c>
      <c r="M98" s="24">
        <v>1.48</v>
      </c>
      <c r="N98" s="24">
        <v>0.17</v>
      </c>
      <c r="O98" s="24">
        <v>0</v>
      </c>
      <c r="P98" s="24">
        <v>0</v>
      </c>
    </row>
    <row r="99" spans="1:255" ht="14.25" customHeight="1" x14ac:dyDescent="0.25">
      <c r="A99" s="21"/>
      <c r="B99" s="49">
        <f>SUM(B95:B98)</f>
        <v>69.080000000000013</v>
      </c>
      <c r="C99" s="50">
        <f>SUM(C95:C98)</f>
        <v>103.39999999999999</v>
      </c>
      <c r="D99" s="43" t="s">
        <v>30</v>
      </c>
      <c r="E99" s="28"/>
      <c r="F99" s="45">
        <f t="shared" ref="F99:P99" si="17">SUM(F95:F98)</f>
        <v>28.8</v>
      </c>
      <c r="G99" s="45">
        <f t="shared" si="17"/>
        <v>11.400000000000002</v>
      </c>
      <c r="H99" s="45">
        <f t="shared" si="17"/>
        <v>82.6</v>
      </c>
      <c r="I99" s="46">
        <f t="shared" si="17"/>
        <v>549</v>
      </c>
      <c r="J99" s="46">
        <f t="shared" si="17"/>
        <v>69</v>
      </c>
      <c r="K99" s="46">
        <f t="shared" si="17"/>
        <v>64</v>
      </c>
      <c r="L99" s="46">
        <f t="shared" si="17"/>
        <v>130</v>
      </c>
      <c r="M99" s="42">
        <f t="shared" si="17"/>
        <v>4.32</v>
      </c>
      <c r="N99" s="42">
        <f t="shared" si="17"/>
        <v>0.41000000000000003</v>
      </c>
      <c r="O99" s="42">
        <f t="shared" si="17"/>
        <v>29.23</v>
      </c>
      <c r="P99" s="42">
        <f t="shared" si="17"/>
        <v>0.02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4.25" customHeight="1" x14ac:dyDescent="0.25">
      <c r="A100" s="21"/>
      <c r="B100" s="32"/>
      <c r="C100" s="33"/>
      <c r="D100" s="27" t="s">
        <v>41</v>
      </c>
      <c r="E100" s="28"/>
      <c r="F100" s="22"/>
      <c r="G100" s="22"/>
      <c r="H100" s="22"/>
      <c r="I100" s="23"/>
      <c r="J100" s="23"/>
      <c r="K100" s="23"/>
      <c r="L100" s="23"/>
      <c r="M100" s="24"/>
      <c r="N100" s="24"/>
      <c r="O100" s="24"/>
      <c r="P100" s="24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4.25" customHeight="1" x14ac:dyDescent="0.25">
      <c r="A101" s="32" t="s">
        <v>107</v>
      </c>
      <c r="B101" s="32"/>
      <c r="C101" s="33">
        <v>36.380000000000003</v>
      </c>
      <c r="D101" s="34" t="s">
        <v>108</v>
      </c>
      <c r="E101" s="35" t="s">
        <v>35</v>
      </c>
      <c r="F101" s="36">
        <v>13.5</v>
      </c>
      <c r="G101" s="36">
        <v>10.4</v>
      </c>
      <c r="H101" s="36">
        <v>31.5</v>
      </c>
      <c r="I101" s="37">
        <v>274</v>
      </c>
      <c r="J101" s="37">
        <v>170</v>
      </c>
      <c r="K101" s="37">
        <v>40</v>
      </c>
      <c r="L101" s="37">
        <v>182</v>
      </c>
      <c r="M101" s="33">
        <v>1</v>
      </c>
      <c r="N101" s="33">
        <v>0.09</v>
      </c>
      <c r="O101" s="33">
        <v>0.24</v>
      </c>
      <c r="P101" s="33">
        <v>0.03</v>
      </c>
      <c r="Q101" s="33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4.25" customHeight="1" x14ac:dyDescent="0.25">
      <c r="A102" s="21">
        <v>342</v>
      </c>
      <c r="B102" s="32">
        <v>4.08</v>
      </c>
      <c r="C102" s="33">
        <v>4.74</v>
      </c>
      <c r="D102" s="58" t="s">
        <v>82</v>
      </c>
      <c r="E102" s="28" t="s">
        <v>25</v>
      </c>
      <c r="F102" s="22">
        <v>0.2</v>
      </c>
      <c r="G102" s="22">
        <v>0.2</v>
      </c>
      <c r="H102" s="22">
        <v>13.9</v>
      </c>
      <c r="I102" s="23">
        <v>58</v>
      </c>
      <c r="J102" s="23">
        <v>7</v>
      </c>
      <c r="K102" s="23">
        <v>4</v>
      </c>
      <c r="L102" s="23">
        <v>4</v>
      </c>
      <c r="M102" s="24">
        <v>0.9</v>
      </c>
      <c r="N102" s="24">
        <v>0</v>
      </c>
      <c r="O102" s="24">
        <v>4.0999999999999996</v>
      </c>
      <c r="P102" s="24">
        <v>0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4.25" customHeight="1" x14ac:dyDescent="0.25">
      <c r="A103" s="21"/>
      <c r="B103" s="49">
        <f>SUM(B101:B102)</f>
        <v>4.08</v>
      </c>
      <c r="C103" s="50">
        <f>SUM(C101:C102)</f>
        <v>41.120000000000005</v>
      </c>
      <c r="D103" s="62" t="s">
        <v>30</v>
      </c>
      <c r="E103" s="28"/>
      <c r="F103" s="45">
        <f t="shared" ref="F103:P103" si="18">SUM(F101:F102)</f>
        <v>13.7</v>
      </c>
      <c r="G103" s="45">
        <f t="shared" si="18"/>
        <v>10.6</v>
      </c>
      <c r="H103" s="45">
        <f t="shared" si="18"/>
        <v>45.4</v>
      </c>
      <c r="I103" s="46">
        <f t="shared" si="18"/>
        <v>332</v>
      </c>
      <c r="J103" s="46">
        <f t="shared" si="18"/>
        <v>177</v>
      </c>
      <c r="K103" s="46">
        <f t="shared" si="18"/>
        <v>44</v>
      </c>
      <c r="L103" s="46">
        <f t="shared" si="18"/>
        <v>186</v>
      </c>
      <c r="M103" s="42">
        <f t="shared" si="18"/>
        <v>1.9</v>
      </c>
      <c r="N103" s="42">
        <f t="shared" si="18"/>
        <v>0.09</v>
      </c>
      <c r="O103" s="42">
        <f t="shared" si="18"/>
        <v>4.34</v>
      </c>
      <c r="P103" s="42">
        <f t="shared" si="18"/>
        <v>0.03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4.25" customHeight="1" x14ac:dyDescent="0.25">
      <c r="A104" s="21"/>
      <c r="B104" s="32"/>
      <c r="C104" s="33"/>
      <c r="D104" s="53" t="s">
        <v>47</v>
      </c>
      <c r="E104" s="28"/>
      <c r="F104" s="54">
        <f t="shared" ref="F104:P104" si="19">F93+F99+F103</f>
        <v>58.95</v>
      </c>
      <c r="G104" s="54">
        <f t="shared" si="19"/>
        <v>50.95000000000001</v>
      </c>
      <c r="H104" s="54">
        <f t="shared" si="19"/>
        <v>205.31</v>
      </c>
      <c r="I104" s="55">
        <f t="shared" si="19"/>
        <v>1515.3</v>
      </c>
      <c r="J104" s="55">
        <f t="shared" si="19"/>
        <v>371</v>
      </c>
      <c r="K104" s="55">
        <f t="shared" si="19"/>
        <v>137</v>
      </c>
      <c r="L104" s="55">
        <f t="shared" si="19"/>
        <v>408</v>
      </c>
      <c r="M104" s="56">
        <f t="shared" si="19"/>
        <v>11.93</v>
      </c>
      <c r="N104" s="56">
        <f t="shared" si="19"/>
        <v>0.68</v>
      </c>
      <c r="O104" s="56">
        <f t="shared" si="19"/>
        <v>54.67</v>
      </c>
      <c r="P104" s="56">
        <f t="shared" si="19"/>
        <v>0.14000000000000001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7" customFormat="1" ht="14.25" customHeight="1" x14ac:dyDescent="0.25">
      <c r="A105" s="21"/>
      <c r="B105" s="32"/>
      <c r="C105" s="33"/>
      <c r="D105" s="63" t="s">
        <v>109</v>
      </c>
      <c r="E105" s="64"/>
      <c r="F105" s="65"/>
      <c r="G105" s="65"/>
      <c r="H105" s="65"/>
      <c r="I105" s="66"/>
      <c r="J105" s="66"/>
      <c r="K105" s="66"/>
      <c r="L105" s="66"/>
      <c r="M105" s="67"/>
      <c r="N105" s="67"/>
      <c r="O105" s="67"/>
      <c r="P105" s="67"/>
    </row>
    <row r="106" spans="1:255" ht="14.25" customHeight="1" x14ac:dyDescent="0.25">
      <c r="A106" s="21"/>
      <c r="B106" s="32"/>
      <c r="C106" s="33"/>
      <c r="D106" s="27" t="s">
        <v>49</v>
      </c>
      <c r="E106" s="68"/>
      <c r="F106" s="69"/>
      <c r="G106" s="69"/>
      <c r="H106" s="69"/>
      <c r="I106" s="70"/>
      <c r="J106" s="70"/>
      <c r="K106" s="70"/>
      <c r="L106" s="70"/>
      <c r="M106" s="71"/>
      <c r="N106" s="71"/>
      <c r="O106" s="71"/>
      <c r="P106" s="71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 customHeight="1" x14ac:dyDescent="0.25">
      <c r="A107" s="32">
        <v>260</v>
      </c>
      <c r="B107" s="32">
        <v>42.97</v>
      </c>
      <c r="C107" s="33">
        <v>60.91</v>
      </c>
      <c r="D107" s="38" t="s">
        <v>34</v>
      </c>
      <c r="E107" s="35" t="s">
        <v>35</v>
      </c>
      <c r="F107" s="36">
        <v>10.7</v>
      </c>
      <c r="G107" s="36">
        <v>10.5</v>
      </c>
      <c r="H107" s="36">
        <v>3.2</v>
      </c>
      <c r="I107" s="37">
        <v>150</v>
      </c>
      <c r="J107" s="37">
        <v>15.7</v>
      </c>
      <c r="K107" s="37">
        <v>17.899999999999999</v>
      </c>
      <c r="L107" s="37">
        <v>132.69999999999999</v>
      </c>
      <c r="M107" s="33">
        <v>1.2</v>
      </c>
      <c r="N107" s="33">
        <v>0.06</v>
      </c>
      <c r="O107" s="33">
        <v>0.5</v>
      </c>
      <c r="P107" s="33">
        <v>0.01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 customHeight="1" x14ac:dyDescent="0.25">
      <c r="A108" s="21">
        <v>304</v>
      </c>
      <c r="B108" s="32">
        <v>9.19</v>
      </c>
      <c r="C108" s="33">
        <v>14.37</v>
      </c>
      <c r="D108" s="40" t="s">
        <v>81</v>
      </c>
      <c r="E108" s="35" t="s">
        <v>37</v>
      </c>
      <c r="F108" s="22">
        <v>4.4000000000000004</v>
      </c>
      <c r="G108" s="22">
        <v>7.5</v>
      </c>
      <c r="H108" s="22">
        <v>33.700000000000003</v>
      </c>
      <c r="I108" s="23">
        <v>220</v>
      </c>
      <c r="J108" s="23">
        <v>2</v>
      </c>
      <c r="K108" s="23">
        <v>23</v>
      </c>
      <c r="L108" s="23">
        <v>73</v>
      </c>
      <c r="M108" s="24">
        <v>0.62</v>
      </c>
      <c r="N108" s="24">
        <v>0.03</v>
      </c>
      <c r="O108" s="24">
        <v>0</v>
      </c>
      <c r="P108" s="24">
        <v>0.04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 customHeight="1" x14ac:dyDescent="0.25">
      <c r="A109" s="21" t="s">
        <v>63</v>
      </c>
      <c r="B109" s="32">
        <v>2.0299999999999998</v>
      </c>
      <c r="C109" s="33">
        <v>8.0299999999999994</v>
      </c>
      <c r="D109" s="40" t="s">
        <v>64</v>
      </c>
      <c r="E109" s="35" t="s">
        <v>25</v>
      </c>
      <c r="F109" s="22">
        <v>0</v>
      </c>
      <c r="G109" s="22">
        <v>0</v>
      </c>
      <c r="H109" s="22">
        <v>15</v>
      </c>
      <c r="I109" s="23">
        <v>60</v>
      </c>
      <c r="J109" s="23">
        <v>1</v>
      </c>
      <c r="K109" s="23">
        <v>0</v>
      </c>
      <c r="L109" s="23">
        <v>0</v>
      </c>
      <c r="M109" s="24">
        <v>0.1</v>
      </c>
      <c r="N109" s="24">
        <v>0</v>
      </c>
      <c r="O109" s="24">
        <v>2.9</v>
      </c>
      <c r="P109" s="24">
        <v>0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4.25" customHeight="1" x14ac:dyDescent="0.25">
      <c r="A110" s="21"/>
      <c r="B110" s="21">
        <v>1.65</v>
      </c>
      <c r="C110" s="33">
        <v>3.15</v>
      </c>
      <c r="D110" s="40" t="s">
        <v>28</v>
      </c>
      <c r="E110" s="28" t="s">
        <v>29</v>
      </c>
      <c r="F110" s="22">
        <v>2</v>
      </c>
      <c r="G110" s="22">
        <v>0.5</v>
      </c>
      <c r="H110" s="22">
        <v>14.3</v>
      </c>
      <c r="I110" s="23">
        <v>70</v>
      </c>
      <c r="J110" s="23">
        <v>10</v>
      </c>
      <c r="K110" s="23">
        <v>0</v>
      </c>
      <c r="L110" s="23">
        <v>0</v>
      </c>
      <c r="M110" s="24">
        <v>0.5</v>
      </c>
      <c r="N110" s="24">
        <v>0.08</v>
      </c>
      <c r="O110" s="24">
        <v>0</v>
      </c>
      <c r="P110" s="24">
        <v>0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7" customFormat="1" ht="14.25" customHeight="1" x14ac:dyDescent="0.25">
      <c r="A111" s="21"/>
      <c r="B111" s="32">
        <f>SUM(B107:B110)</f>
        <v>55.839999999999996</v>
      </c>
      <c r="C111" s="50">
        <f>SUM(C107:C110)</f>
        <v>86.460000000000008</v>
      </c>
      <c r="D111" s="72" t="s">
        <v>30</v>
      </c>
      <c r="E111" s="73"/>
      <c r="F111" s="74">
        <f t="shared" ref="F111:P111" si="20">SUM(F107:F110)</f>
        <v>17.100000000000001</v>
      </c>
      <c r="G111" s="74">
        <f t="shared" si="20"/>
        <v>18.5</v>
      </c>
      <c r="H111" s="74">
        <f t="shared" si="20"/>
        <v>66.2</v>
      </c>
      <c r="I111" s="75">
        <f t="shared" si="20"/>
        <v>500</v>
      </c>
      <c r="J111" s="75">
        <f t="shared" si="20"/>
        <v>28.7</v>
      </c>
      <c r="K111" s="75">
        <f t="shared" si="20"/>
        <v>40.9</v>
      </c>
      <c r="L111" s="75">
        <f t="shared" si="20"/>
        <v>205.7</v>
      </c>
      <c r="M111" s="76">
        <f t="shared" si="20"/>
        <v>2.42</v>
      </c>
      <c r="N111" s="76">
        <f t="shared" si="20"/>
        <v>0.16999999999999998</v>
      </c>
      <c r="O111" s="76">
        <f t="shared" si="20"/>
        <v>3.4</v>
      </c>
      <c r="P111" s="76">
        <f t="shared" si="20"/>
        <v>0.05</v>
      </c>
    </row>
    <row r="112" spans="1:255" ht="14.25" customHeight="1" x14ac:dyDescent="0.25">
      <c r="A112" s="21"/>
      <c r="B112" s="32"/>
      <c r="C112" s="33"/>
      <c r="D112" s="77" t="s">
        <v>31</v>
      </c>
      <c r="E112" s="73"/>
      <c r="F112" s="78"/>
      <c r="G112" s="78"/>
      <c r="H112" s="78"/>
      <c r="I112" s="79"/>
      <c r="J112" s="79"/>
      <c r="K112" s="79"/>
      <c r="L112" s="79"/>
      <c r="M112" s="80"/>
      <c r="N112" s="80"/>
      <c r="O112" s="80"/>
      <c r="P112" s="8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 customHeight="1" x14ac:dyDescent="0.25">
      <c r="A113" s="21">
        <v>155</v>
      </c>
      <c r="B113" s="32"/>
      <c r="C113" s="33">
        <v>22.08</v>
      </c>
      <c r="D113" s="40" t="s">
        <v>110</v>
      </c>
      <c r="E113" s="35" t="s">
        <v>33</v>
      </c>
      <c r="F113" s="22">
        <v>6</v>
      </c>
      <c r="G113" s="22">
        <v>6.6</v>
      </c>
      <c r="H113" s="22">
        <v>16</v>
      </c>
      <c r="I113" s="23">
        <v>148</v>
      </c>
      <c r="J113" s="23">
        <v>42</v>
      </c>
      <c r="K113" s="23">
        <v>11</v>
      </c>
      <c r="L113" s="23">
        <v>56</v>
      </c>
      <c r="M113" s="24">
        <v>0.6</v>
      </c>
      <c r="N113" s="24">
        <v>0.01</v>
      </c>
      <c r="O113" s="24">
        <v>0.4</v>
      </c>
      <c r="P113" s="24">
        <v>0.01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 customHeight="1" x14ac:dyDescent="0.25">
      <c r="A114" s="21">
        <v>229</v>
      </c>
      <c r="B114" s="32"/>
      <c r="C114" s="33">
        <v>48.26</v>
      </c>
      <c r="D114" s="40" t="s">
        <v>111</v>
      </c>
      <c r="E114" s="35" t="s">
        <v>35</v>
      </c>
      <c r="F114" s="22">
        <v>12.1</v>
      </c>
      <c r="G114" s="22">
        <v>8.3000000000000007</v>
      </c>
      <c r="H114" s="22">
        <v>3</v>
      </c>
      <c r="I114" s="23">
        <v>135</v>
      </c>
      <c r="J114" s="23">
        <v>12</v>
      </c>
      <c r="K114" s="23">
        <v>19</v>
      </c>
      <c r="L114" s="23">
        <v>133</v>
      </c>
      <c r="M114" s="24">
        <v>0.44</v>
      </c>
      <c r="N114" s="24">
        <v>0.1</v>
      </c>
      <c r="O114" s="24">
        <v>1.57</v>
      </c>
      <c r="P114" s="24">
        <v>0.02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 customHeight="1" x14ac:dyDescent="0.25">
      <c r="A115" s="21">
        <v>310</v>
      </c>
      <c r="B115" s="32"/>
      <c r="C115" s="33">
        <v>17.14</v>
      </c>
      <c r="D115" s="40" t="s">
        <v>112</v>
      </c>
      <c r="E115" s="35" t="s">
        <v>37</v>
      </c>
      <c r="F115" s="22">
        <v>3.5</v>
      </c>
      <c r="G115" s="22">
        <v>5.7</v>
      </c>
      <c r="H115" s="22">
        <v>18.399999999999999</v>
      </c>
      <c r="I115" s="23">
        <v>138</v>
      </c>
      <c r="J115" s="23">
        <v>18</v>
      </c>
      <c r="K115" s="23">
        <v>35</v>
      </c>
      <c r="L115" s="23">
        <v>95</v>
      </c>
      <c r="M115" s="24">
        <v>1.38</v>
      </c>
      <c r="N115" s="24">
        <v>0.18</v>
      </c>
      <c r="O115" s="24">
        <v>17.57</v>
      </c>
      <c r="P115" s="24">
        <v>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 customHeight="1" x14ac:dyDescent="0.25">
      <c r="A116" s="21">
        <v>338</v>
      </c>
      <c r="B116" s="32">
        <v>11.25</v>
      </c>
      <c r="C116" s="33">
        <v>12</v>
      </c>
      <c r="D116" s="40" t="s">
        <v>74</v>
      </c>
      <c r="E116" s="35" t="s">
        <v>75</v>
      </c>
      <c r="F116" s="22">
        <v>0.6</v>
      </c>
      <c r="G116" s="22">
        <v>0.6</v>
      </c>
      <c r="H116" s="22">
        <v>14.7</v>
      </c>
      <c r="I116" s="23">
        <v>67</v>
      </c>
      <c r="J116" s="23">
        <v>24</v>
      </c>
      <c r="K116" s="23">
        <v>14</v>
      </c>
      <c r="L116" s="23">
        <v>17</v>
      </c>
      <c r="M116" s="24">
        <v>3.3</v>
      </c>
      <c r="N116" s="24">
        <v>0.05</v>
      </c>
      <c r="O116" s="24">
        <v>15</v>
      </c>
      <c r="P116" s="24">
        <v>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6.5" customHeight="1" x14ac:dyDescent="0.25">
      <c r="A117" s="32">
        <v>377</v>
      </c>
      <c r="B117" s="33">
        <v>1.96</v>
      </c>
      <c r="C117" s="33">
        <v>2.77</v>
      </c>
      <c r="D117" s="39" t="s">
        <v>54</v>
      </c>
      <c r="E117" s="35" t="s">
        <v>55</v>
      </c>
      <c r="F117" s="36">
        <v>0.3</v>
      </c>
      <c r="G117" s="36">
        <v>0.1</v>
      </c>
      <c r="H117" s="36">
        <v>10.3</v>
      </c>
      <c r="I117" s="37">
        <v>43</v>
      </c>
      <c r="J117" s="37">
        <v>8</v>
      </c>
      <c r="K117" s="37">
        <v>5</v>
      </c>
      <c r="L117" s="37">
        <v>10</v>
      </c>
      <c r="M117" s="33">
        <v>0.89</v>
      </c>
      <c r="N117" s="33">
        <v>0</v>
      </c>
      <c r="O117" s="33">
        <v>2.9</v>
      </c>
      <c r="P117" s="33">
        <v>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25.5" customHeight="1" x14ac:dyDescent="0.25">
      <c r="A118" s="21"/>
      <c r="B118" s="32">
        <v>2.92</v>
      </c>
      <c r="C118" s="33">
        <v>4.92</v>
      </c>
      <c r="D118" s="40" t="s">
        <v>39</v>
      </c>
      <c r="E118" s="28" t="s">
        <v>40</v>
      </c>
      <c r="F118" s="22">
        <v>3.8</v>
      </c>
      <c r="G118" s="22">
        <v>0.8</v>
      </c>
      <c r="H118" s="22">
        <v>25.1</v>
      </c>
      <c r="I118" s="23">
        <v>123</v>
      </c>
      <c r="J118" s="23">
        <v>28</v>
      </c>
      <c r="K118" s="23">
        <v>0</v>
      </c>
      <c r="L118" s="23">
        <v>0</v>
      </c>
      <c r="M118" s="24">
        <v>1.48</v>
      </c>
      <c r="N118" s="24">
        <v>0.17</v>
      </c>
      <c r="O118" s="24">
        <v>0</v>
      </c>
      <c r="P118" s="24">
        <v>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4.25" customHeight="1" x14ac:dyDescent="0.25">
      <c r="A119" s="21"/>
      <c r="B119" s="32"/>
      <c r="C119" s="50">
        <f>SUM(C113:C118)</f>
        <v>107.17</v>
      </c>
      <c r="D119" s="72" t="s">
        <v>30</v>
      </c>
      <c r="E119" s="68"/>
      <c r="F119" s="74">
        <f t="shared" ref="F119:P119" si="21">SUM(F113:F118)</f>
        <v>26.300000000000004</v>
      </c>
      <c r="G119" s="74">
        <f t="shared" si="21"/>
        <v>22.100000000000005</v>
      </c>
      <c r="H119" s="74">
        <f t="shared" si="21"/>
        <v>87.5</v>
      </c>
      <c r="I119" s="75">
        <f t="shared" si="21"/>
        <v>654</v>
      </c>
      <c r="J119" s="75">
        <f t="shared" si="21"/>
        <v>132</v>
      </c>
      <c r="K119" s="75">
        <f t="shared" si="21"/>
        <v>84</v>
      </c>
      <c r="L119" s="75">
        <f t="shared" si="21"/>
        <v>311</v>
      </c>
      <c r="M119" s="76">
        <f t="shared" si="21"/>
        <v>8.09</v>
      </c>
      <c r="N119" s="76">
        <f t="shared" si="21"/>
        <v>0.51</v>
      </c>
      <c r="O119" s="76">
        <f t="shared" si="21"/>
        <v>37.44</v>
      </c>
      <c r="P119" s="76">
        <f t="shared" si="21"/>
        <v>0.03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4.25" customHeight="1" x14ac:dyDescent="0.25">
      <c r="A120" s="21"/>
      <c r="B120" s="32"/>
      <c r="C120" s="33"/>
      <c r="D120" s="27" t="s">
        <v>41</v>
      </c>
      <c r="E120" s="28"/>
      <c r="F120" s="22"/>
      <c r="G120" s="22"/>
      <c r="H120" s="22"/>
      <c r="I120" s="23"/>
      <c r="J120" s="23"/>
      <c r="K120" s="23"/>
      <c r="L120" s="23"/>
      <c r="M120" s="24"/>
      <c r="N120" s="24"/>
      <c r="O120" s="24"/>
      <c r="P120" s="2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4.25" customHeight="1" x14ac:dyDescent="0.25">
      <c r="A121" s="32"/>
      <c r="B121" s="32"/>
      <c r="C121" s="33">
        <v>29.62</v>
      </c>
      <c r="D121" s="39" t="s">
        <v>113</v>
      </c>
      <c r="E121" s="35" t="s">
        <v>25</v>
      </c>
      <c r="F121" s="36">
        <v>2</v>
      </c>
      <c r="G121" s="36">
        <v>1</v>
      </c>
      <c r="H121" s="36">
        <v>22</v>
      </c>
      <c r="I121" s="37">
        <v>100</v>
      </c>
      <c r="J121" s="37">
        <v>0</v>
      </c>
      <c r="K121" s="37">
        <v>0</v>
      </c>
      <c r="L121" s="37">
        <v>0</v>
      </c>
      <c r="M121" s="33">
        <v>0</v>
      </c>
      <c r="N121" s="33">
        <v>0</v>
      </c>
      <c r="O121" s="33">
        <v>0</v>
      </c>
      <c r="P121" s="33">
        <v>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7.25" customHeight="1" x14ac:dyDescent="0.25">
      <c r="A122" s="32">
        <v>422</v>
      </c>
      <c r="B122" s="32"/>
      <c r="C122" s="33">
        <v>11.48</v>
      </c>
      <c r="D122" s="39" t="s">
        <v>114</v>
      </c>
      <c r="E122" s="35" t="s">
        <v>80</v>
      </c>
      <c r="F122" s="36">
        <v>6.8</v>
      </c>
      <c r="G122" s="36">
        <v>6.7</v>
      </c>
      <c r="H122" s="36">
        <v>40.700000000000003</v>
      </c>
      <c r="I122" s="37">
        <v>250</v>
      </c>
      <c r="J122" s="37">
        <v>13.8</v>
      </c>
      <c r="K122" s="37">
        <v>10</v>
      </c>
      <c r="L122" s="37">
        <v>54</v>
      </c>
      <c r="M122" s="33">
        <v>0.77</v>
      </c>
      <c r="N122" s="33">
        <v>0.08</v>
      </c>
      <c r="O122" s="33">
        <v>0</v>
      </c>
      <c r="P122" s="33">
        <v>1.2999999999999999E-2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4.25" customHeight="1" x14ac:dyDescent="0.25">
      <c r="A123" s="21"/>
      <c r="B123" s="49">
        <f>SUM(B121:B122)</f>
        <v>0</v>
      </c>
      <c r="C123" s="50">
        <f>SUM(C121:C122)</f>
        <v>41.1</v>
      </c>
      <c r="D123" s="62" t="s">
        <v>30</v>
      </c>
      <c r="E123" s="28"/>
      <c r="F123" s="45">
        <f t="shared" ref="F123:P123" si="22">SUM(F121:F122)</f>
        <v>8.8000000000000007</v>
      </c>
      <c r="G123" s="45">
        <f t="shared" si="22"/>
        <v>7.7</v>
      </c>
      <c r="H123" s="45">
        <f t="shared" si="22"/>
        <v>62.7</v>
      </c>
      <c r="I123" s="46">
        <f t="shared" si="22"/>
        <v>350</v>
      </c>
      <c r="J123" s="46">
        <f t="shared" si="22"/>
        <v>13.8</v>
      </c>
      <c r="K123" s="46">
        <f t="shared" si="22"/>
        <v>10</v>
      </c>
      <c r="L123" s="46">
        <f t="shared" si="22"/>
        <v>54</v>
      </c>
      <c r="M123" s="42">
        <f t="shared" si="22"/>
        <v>0.77</v>
      </c>
      <c r="N123" s="42">
        <f t="shared" si="22"/>
        <v>0.08</v>
      </c>
      <c r="O123" s="42">
        <f t="shared" si="22"/>
        <v>0</v>
      </c>
      <c r="P123" s="42">
        <f t="shared" si="22"/>
        <v>1.2999999999999999E-2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4.25" customHeight="1" x14ac:dyDescent="0.25">
      <c r="A124" s="21"/>
      <c r="B124" s="32"/>
      <c r="C124" s="33"/>
      <c r="D124" s="81" t="s">
        <v>47</v>
      </c>
      <c r="E124" s="68"/>
      <c r="F124" s="69">
        <f t="shared" ref="F124:P124" si="23">F111+F119+F123</f>
        <v>52.2</v>
      </c>
      <c r="G124" s="69">
        <f t="shared" si="23"/>
        <v>48.300000000000011</v>
      </c>
      <c r="H124" s="69">
        <f t="shared" si="23"/>
        <v>216.39999999999998</v>
      </c>
      <c r="I124" s="70">
        <f t="shared" si="23"/>
        <v>1504</v>
      </c>
      <c r="J124" s="70">
        <f t="shared" si="23"/>
        <v>174.5</v>
      </c>
      <c r="K124" s="70">
        <f t="shared" si="23"/>
        <v>134.9</v>
      </c>
      <c r="L124" s="70">
        <f t="shared" si="23"/>
        <v>570.70000000000005</v>
      </c>
      <c r="M124" s="69">
        <f t="shared" si="23"/>
        <v>11.28</v>
      </c>
      <c r="N124" s="69">
        <f t="shared" si="23"/>
        <v>0.7599999999999999</v>
      </c>
      <c r="O124" s="69">
        <f t="shared" si="23"/>
        <v>40.839999999999996</v>
      </c>
      <c r="P124" s="69">
        <f t="shared" si="23"/>
        <v>9.2999999999999999E-2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4.25" customHeight="1" x14ac:dyDescent="0.25">
      <c r="A125" s="21"/>
      <c r="B125" s="32"/>
      <c r="C125" s="33"/>
      <c r="D125" s="20" t="s">
        <v>115</v>
      </c>
      <c r="E125" s="28"/>
      <c r="F125" s="22"/>
      <c r="G125" s="22"/>
      <c r="H125" s="22"/>
      <c r="I125" s="23"/>
      <c r="J125" s="23"/>
      <c r="K125" s="23"/>
      <c r="L125" s="23"/>
      <c r="M125" s="24"/>
      <c r="N125" s="24"/>
      <c r="O125" s="24"/>
      <c r="P125" s="2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4.25" customHeight="1" x14ac:dyDescent="0.25">
      <c r="A126" s="21"/>
      <c r="B126" s="21"/>
      <c r="C126" s="24"/>
      <c r="D126" s="26" t="s">
        <v>20</v>
      </c>
      <c r="E126" s="28"/>
      <c r="F126" s="22"/>
      <c r="G126" s="22"/>
      <c r="H126" s="22"/>
      <c r="I126" s="23"/>
      <c r="J126" s="23"/>
      <c r="K126" s="23"/>
      <c r="L126" s="23"/>
      <c r="M126" s="24"/>
      <c r="N126" s="24"/>
      <c r="O126" s="24"/>
      <c r="P126" s="2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4.25" customHeight="1" x14ac:dyDescent="0.25">
      <c r="A127" s="21"/>
      <c r="B127" s="21"/>
      <c r="C127" s="24"/>
      <c r="D127" s="27" t="s">
        <v>49</v>
      </c>
      <c r="E127" s="28"/>
      <c r="F127" s="22"/>
      <c r="G127" s="22"/>
      <c r="H127" s="22"/>
      <c r="I127" s="23"/>
      <c r="J127" s="23"/>
      <c r="K127" s="23"/>
      <c r="L127" s="23"/>
      <c r="M127" s="24"/>
      <c r="N127" s="24"/>
      <c r="O127" s="24"/>
      <c r="P127" s="2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4.25" customHeight="1" x14ac:dyDescent="0.25">
      <c r="A128" s="32"/>
      <c r="B128" s="32">
        <v>9.15</v>
      </c>
      <c r="C128" s="33">
        <v>11.39</v>
      </c>
      <c r="D128" s="34" t="s">
        <v>22</v>
      </c>
      <c r="E128" s="35" t="s">
        <v>23</v>
      </c>
      <c r="F128" s="36">
        <v>0.15</v>
      </c>
      <c r="G128" s="36">
        <v>10.9</v>
      </c>
      <c r="H128" s="36">
        <v>0.21</v>
      </c>
      <c r="I128" s="37">
        <v>99.3</v>
      </c>
      <c r="J128" s="37">
        <v>2</v>
      </c>
      <c r="K128" s="37">
        <v>0</v>
      </c>
      <c r="L128" s="37">
        <v>3</v>
      </c>
      <c r="M128" s="36">
        <v>0.03</v>
      </c>
      <c r="N128" s="36">
        <v>0</v>
      </c>
      <c r="O128" s="36">
        <v>0</v>
      </c>
      <c r="P128" s="36">
        <v>0.09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4.25" customHeight="1" x14ac:dyDescent="0.25">
      <c r="A129" s="32" t="s">
        <v>116</v>
      </c>
      <c r="B129" s="32">
        <v>28.94</v>
      </c>
      <c r="C129" s="33">
        <v>41.36</v>
      </c>
      <c r="D129" s="34" t="s">
        <v>117</v>
      </c>
      <c r="E129" s="35" t="s">
        <v>35</v>
      </c>
      <c r="F129" s="36">
        <v>9.8000000000000007</v>
      </c>
      <c r="G129" s="36">
        <v>12</v>
      </c>
      <c r="H129" s="36">
        <v>5.9</v>
      </c>
      <c r="I129" s="37">
        <v>172</v>
      </c>
      <c r="J129" s="37">
        <v>20</v>
      </c>
      <c r="K129" s="37">
        <v>8</v>
      </c>
      <c r="L129" s="37">
        <v>17</v>
      </c>
      <c r="M129" s="33">
        <v>0.9</v>
      </c>
      <c r="N129" s="33">
        <v>0.03</v>
      </c>
      <c r="O129" s="33">
        <v>0.9</v>
      </c>
      <c r="P129" s="33">
        <v>0.01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4.25" customHeight="1" x14ac:dyDescent="0.25">
      <c r="A130" s="32">
        <v>302</v>
      </c>
      <c r="B130" s="32">
        <v>9.6</v>
      </c>
      <c r="C130" s="33">
        <v>12.8</v>
      </c>
      <c r="D130" s="34" t="s">
        <v>36</v>
      </c>
      <c r="E130" s="35" t="s">
        <v>37</v>
      </c>
      <c r="F130" s="36">
        <v>10.199999999999999</v>
      </c>
      <c r="G130" s="36">
        <v>8.8000000000000007</v>
      </c>
      <c r="H130" s="36">
        <v>44.1</v>
      </c>
      <c r="I130" s="37">
        <v>296</v>
      </c>
      <c r="J130" s="37">
        <v>18</v>
      </c>
      <c r="K130" s="37">
        <v>161</v>
      </c>
      <c r="L130" s="37">
        <v>242</v>
      </c>
      <c r="M130" s="33">
        <v>5.4</v>
      </c>
      <c r="N130" s="33">
        <v>0.25</v>
      </c>
      <c r="O130" s="33">
        <v>0</v>
      </c>
      <c r="P130" s="33">
        <v>0.03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4.25" customHeight="1" x14ac:dyDescent="0.25">
      <c r="A131" s="21">
        <v>382</v>
      </c>
      <c r="B131" s="32">
        <v>9.2899999999999991</v>
      </c>
      <c r="C131" s="33">
        <v>15.65</v>
      </c>
      <c r="D131" s="40" t="s">
        <v>91</v>
      </c>
      <c r="E131" s="28" t="s">
        <v>25</v>
      </c>
      <c r="F131" s="22">
        <v>3.9</v>
      </c>
      <c r="G131" s="22">
        <v>3.1</v>
      </c>
      <c r="H131" s="22">
        <v>21.1</v>
      </c>
      <c r="I131" s="23">
        <v>128</v>
      </c>
      <c r="J131" s="23">
        <v>126</v>
      </c>
      <c r="K131" s="23">
        <v>31</v>
      </c>
      <c r="L131" s="23">
        <v>116</v>
      </c>
      <c r="M131" s="24">
        <v>1.03</v>
      </c>
      <c r="N131" s="24">
        <v>0.04</v>
      </c>
      <c r="O131" s="24">
        <v>1.3</v>
      </c>
      <c r="P131" s="24">
        <v>0.02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4.25" customHeight="1" x14ac:dyDescent="0.25">
      <c r="A132" s="21"/>
      <c r="B132" s="21">
        <v>1.65</v>
      </c>
      <c r="C132" s="33">
        <v>3.15</v>
      </c>
      <c r="D132" s="40" t="s">
        <v>28</v>
      </c>
      <c r="E132" s="28" t="s">
        <v>29</v>
      </c>
      <c r="F132" s="22">
        <v>2</v>
      </c>
      <c r="G132" s="22">
        <v>0.5</v>
      </c>
      <c r="H132" s="22">
        <v>14.3</v>
      </c>
      <c r="I132" s="23">
        <v>70</v>
      </c>
      <c r="J132" s="23">
        <v>10</v>
      </c>
      <c r="K132" s="23">
        <v>0</v>
      </c>
      <c r="L132" s="23">
        <v>0</v>
      </c>
      <c r="M132" s="24">
        <v>0.5</v>
      </c>
      <c r="N132" s="24">
        <v>0.08</v>
      </c>
      <c r="O132" s="24">
        <v>0</v>
      </c>
      <c r="P132" s="24">
        <v>0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4.25" customHeight="1" x14ac:dyDescent="0.25">
      <c r="A133" s="21"/>
      <c r="B133" s="50">
        <f>SUM(B128:B132)</f>
        <v>58.63</v>
      </c>
      <c r="C133" s="50">
        <f>SUM(C128:C132)</f>
        <v>84.350000000000009</v>
      </c>
      <c r="D133" s="43" t="s">
        <v>30</v>
      </c>
      <c r="E133" s="28"/>
      <c r="F133" s="45">
        <f t="shared" ref="F133:P133" si="24">SUM(F128:F132)</f>
        <v>26.049999999999997</v>
      </c>
      <c r="G133" s="45">
        <f t="shared" si="24"/>
        <v>35.299999999999997</v>
      </c>
      <c r="H133" s="45">
        <f t="shared" si="24"/>
        <v>85.61</v>
      </c>
      <c r="I133" s="46">
        <f t="shared" si="24"/>
        <v>765.3</v>
      </c>
      <c r="J133" s="46">
        <f t="shared" si="24"/>
        <v>176</v>
      </c>
      <c r="K133" s="46">
        <f t="shared" si="24"/>
        <v>200</v>
      </c>
      <c r="L133" s="46">
        <f t="shared" si="24"/>
        <v>378</v>
      </c>
      <c r="M133" s="45">
        <f t="shared" si="24"/>
        <v>7.86</v>
      </c>
      <c r="N133" s="45">
        <f t="shared" si="24"/>
        <v>0.4</v>
      </c>
      <c r="O133" s="45">
        <f t="shared" si="24"/>
        <v>2.2000000000000002</v>
      </c>
      <c r="P133" s="45">
        <f t="shared" si="24"/>
        <v>0.15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4.25" customHeight="1" x14ac:dyDescent="0.25">
      <c r="A134" s="21"/>
      <c r="B134" s="32"/>
      <c r="C134" s="33"/>
      <c r="D134" s="27" t="s">
        <v>118</v>
      </c>
      <c r="E134" s="28"/>
      <c r="F134" s="22"/>
      <c r="G134" s="22"/>
      <c r="H134" s="22"/>
      <c r="I134" s="23"/>
      <c r="J134" s="23"/>
      <c r="K134" s="23"/>
      <c r="L134" s="23"/>
      <c r="M134" s="24"/>
      <c r="N134" s="24"/>
      <c r="O134" s="24"/>
      <c r="P134" s="2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25.5" customHeight="1" x14ac:dyDescent="0.25">
      <c r="A135" s="32">
        <v>82</v>
      </c>
      <c r="B135" s="32">
        <v>17.149999999999999</v>
      </c>
      <c r="C135" s="33">
        <v>24.72</v>
      </c>
      <c r="D135" s="57" t="s">
        <v>119</v>
      </c>
      <c r="E135" s="35" t="s">
        <v>120</v>
      </c>
      <c r="F135" s="36">
        <v>4.2</v>
      </c>
      <c r="G135" s="36">
        <v>5.2</v>
      </c>
      <c r="H135" s="36">
        <v>9.3000000000000007</v>
      </c>
      <c r="I135" s="37">
        <v>101</v>
      </c>
      <c r="J135" s="37">
        <v>37.1</v>
      </c>
      <c r="K135" s="37">
        <v>23</v>
      </c>
      <c r="L135" s="37">
        <v>76</v>
      </c>
      <c r="M135" s="33">
        <v>1.24</v>
      </c>
      <c r="N135" s="33">
        <v>0.05</v>
      </c>
      <c r="O135" s="33">
        <v>9.1999999999999993</v>
      </c>
      <c r="P135" s="33">
        <v>0.01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14.25" customHeight="1" x14ac:dyDescent="0.25">
      <c r="A136" s="32">
        <v>265</v>
      </c>
      <c r="B136" s="32">
        <v>41.1</v>
      </c>
      <c r="C136" s="33">
        <v>66.260000000000005</v>
      </c>
      <c r="D136" s="39" t="s">
        <v>121</v>
      </c>
      <c r="E136" s="35" t="s">
        <v>25</v>
      </c>
      <c r="F136" s="36">
        <v>14</v>
      </c>
      <c r="G136" s="36">
        <v>13.7</v>
      </c>
      <c r="H136" s="36">
        <v>35.6</v>
      </c>
      <c r="I136" s="37">
        <v>322</v>
      </c>
      <c r="J136" s="37">
        <v>10</v>
      </c>
      <c r="K136" s="37">
        <v>43</v>
      </c>
      <c r="L136" s="37">
        <v>93</v>
      </c>
      <c r="M136" s="33">
        <v>1.7</v>
      </c>
      <c r="N136" s="33">
        <v>0.09</v>
      </c>
      <c r="O136" s="33">
        <v>0.7</v>
      </c>
      <c r="P136" s="33">
        <v>0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4.25" customHeight="1" x14ac:dyDescent="0.25">
      <c r="A137" s="21">
        <v>342</v>
      </c>
      <c r="B137" s="32">
        <v>7.23</v>
      </c>
      <c r="C137" s="33">
        <v>8.42</v>
      </c>
      <c r="D137" s="25" t="s">
        <v>122</v>
      </c>
      <c r="E137" s="28" t="s">
        <v>25</v>
      </c>
      <c r="F137" s="22">
        <v>0.2</v>
      </c>
      <c r="G137" s="22">
        <v>0.1</v>
      </c>
      <c r="H137" s="22">
        <v>14</v>
      </c>
      <c r="I137" s="23">
        <v>58</v>
      </c>
      <c r="J137" s="23">
        <v>8</v>
      </c>
      <c r="K137" s="23">
        <v>5</v>
      </c>
      <c r="L137" s="23">
        <v>6</v>
      </c>
      <c r="M137" s="24">
        <v>0.95</v>
      </c>
      <c r="N137" s="24">
        <v>0.01</v>
      </c>
      <c r="O137" s="24">
        <v>2.09</v>
      </c>
      <c r="P137" s="24">
        <v>0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s="7" customFormat="1" ht="25.5" customHeight="1" x14ac:dyDescent="0.25">
      <c r="A138" s="21"/>
      <c r="B138" s="32">
        <v>2.92</v>
      </c>
      <c r="C138" s="33">
        <v>4.92</v>
      </c>
      <c r="D138" s="40" t="s">
        <v>39</v>
      </c>
      <c r="E138" s="28" t="s">
        <v>40</v>
      </c>
      <c r="F138" s="22">
        <v>3.8</v>
      </c>
      <c r="G138" s="22">
        <v>0.8</v>
      </c>
      <c r="H138" s="22">
        <v>25.1</v>
      </c>
      <c r="I138" s="23">
        <v>123</v>
      </c>
      <c r="J138" s="23">
        <v>28</v>
      </c>
      <c r="K138" s="23">
        <v>0</v>
      </c>
      <c r="L138" s="23">
        <v>0</v>
      </c>
      <c r="M138" s="24">
        <v>1.48</v>
      </c>
      <c r="N138" s="24">
        <v>0.17</v>
      </c>
      <c r="O138" s="24">
        <v>0</v>
      </c>
      <c r="P138" s="24">
        <v>0</v>
      </c>
    </row>
    <row r="139" spans="1:255" ht="14.25" customHeight="1" x14ac:dyDescent="0.25">
      <c r="A139" s="21"/>
      <c r="B139" s="82">
        <f>SUM(B135:B138)</f>
        <v>68.400000000000006</v>
      </c>
      <c r="C139" s="83">
        <f>SUM(C135:C138)</f>
        <v>104.32000000000001</v>
      </c>
      <c r="D139" s="43" t="s">
        <v>30</v>
      </c>
      <c r="E139" s="28"/>
      <c r="F139" s="45">
        <f t="shared" ref="F139:P139" si="25">SUM(F135:F138)</f>
        <v>22.2</v>
      </c>
      <c r="G139" s="45">
        <f t="shared" si="25"/>
        <v>19.8</v>
      </c>
      <c r="H139" s="45">
        <f t="shared" si="25"/>
        <v>84</v>
      </c>
      <c r="I139" s="46">
        <f t="shared" si="25"/>
        <v>604</v>
      </c>
      <c r="J139" s="46">
        <f t="shared" si="25"/>
        <v>83.1</v>
      </c>
      <c r="K139" s="46">
        <f t="shared" si="25"/>
        <v>71</v>
      </c>
      <c r="L139" s="46">
        <f t="shared" si="25"/>
        <v>175</v>
      </c>
      <c r="M139" s="42">
        <f t="shared" si="25"/>
        <v>5.3699999999999992</v>
      </c>
      <c r="N139" s="42">
        <f t="shared" si="25"/>
        <v>0.32000000000000006</v>
      </c>
      <c r="O139" s="42">
        <f t="shared" si="25"/>
        <v>11.989999999999998</v>
      </c>
      <c r="P139" s="42">
        <f t="shared" si="25"/>
        <v>0.01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4.25" customHeight="1" x14ac:dyDescent="0.25">
      <c r="A140" s="21"/>
      <c r="B140" s="32"/>
      <c r="C140" s="33"/>
      <c r="D140" s="27" t="s">
        <v>41</v>
      </c>
      <c r="E140" s="28"/>
      <c r="F140" s="22"/>
      <c r="G140" s="22"/>
      <c r="H140" s="22"/>
      <c r="I140" s="23"/>
      <c r="J140" s="23"/>
      <c r="K140" s="23"/>
      <c r="L140" s="23"/>
      <c r="M140" s="24"/>
      <c r="N140" s="24"/>
      <c r="O140" s="24"/>
      <c r="P140" s="2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4.25" customHeight="1" x14ac:dyDescent="0.25">
      <c r="A141" s="32" t="s">
        <v>123</v>
      </c>
      <c r="B141" s="33"/>
      <c r="C141" s="33"/>
      <c r="D141" s="39" t="s">
        <v>124</v>
      </c>
      <c r="E141" s="35" t="s">
        <v>125</v>
      </c>
      <c r="F141" s="22">
        <v>7.1</v>
      </c>
      <c r="G141" s="22">
        <v>7.7</v>
      </c>
      <c r="H141" s="22">
        <v>37</v>
      </c>
      <c r="I141" s="22">
        <v>246</v>
      </c>
      <c r="J141" s="22">
        <v>29</v>
      </c>
      <c r="K141" s="22">
        <v>11</v>
      </c>
      <c r="L141" s="22">
        <v>63</v>
      </c>
      <c r="M141" s="22">
        <v>0.73</v>
      </c>
      <c r="N141" s="22">
        <v>0.06</v>
      </c>
      <c r="O141" s="22">
        <v>0.2</v>
      </c>
      <c r="P141" s="22">
        <v>0.03</v>
      </c>
      <c r="Q141" s="33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14.25" customHeight="1" x14ac:dyDescent="0.25">
      <c r="A142" s="21">
        <v>389</v>
      </c>
      <c r="B142" s="32">
        <v>6.81</v>
      </c>
      <c r="C142" s="33">
        <v>14.4</v>
      </c>
      <c r="D142" s="40" t="s">
        <v>126</v>
      </c>
      <c r="E142" s="35" t="s">
        <v>25</v>
      </c>
      <c r="F142" s="22">
        <v>0</v>
      </c>
      <c r="G142" s="22">
        <v>0</v>
      </c>
      <c r="H142" s="22">
        <v>22.4</v>
      </c>
      <c r="I142" s="23">
        <v>90</v>
      </c>
      <c r="J142" s="23">
        <v>0</v>
      </c>
      <c r="K142" s="23">
        <v>0</v>
      </c>
      <c r="L142" s="23">
        <v>0</v>
      </c>
      <c r="M142" s="24">
        <v>0</v>
      </c>
      <c r="N142" s="24">
        <v>0</v>
      </c>
      <c r="O142" s="24">
        <v>0</v>
      </c>
      <c r="P142" s="24">
        <v>0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4.25" customHeight="1" x14ac:dyDescent="0.25">
      <c r="A143" s="21">
        <v>338</v>
      </c>
      <c r="B143" s="32">
        <v>11.25</v>
      </c>
      <c r="C143" s="33">
        <v>12</v>
      </c>
      <c r="D143" s="34" t="s">
        <v>74</v>
      </c>
      <c r="E143" s="35" t="s">
        <v>75</v>
      </c>
      <c r="F143" s="22">
        <v>0.6</v>
      </c>
      <c r="G143" s="22">
        <v>0.6</v>
      </c>
      <c r="H143" s="22">
        <v>14.7</v>
      </c>
      <c r="I143" s="23">
        <v>67</v>
      </c>
      <c r="J143" s="23">
        <v>24</v>
      </c>
      <c r="K143" s="23">
        <v>14</v>
      </c>
      <c r="L143" s="23">
        <v>17</v>
      </c>
      <c r="M143" s="24">
        <v>3.3</v>
      </c>
      <c r="N143" s="24">
        <v>0.05</v>
      </c>
      <c r="O143" s="24">
        <v>15</v>
      </c>
      <c r="P143" s="24">
        <v>0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4.25" customHeight="1" x14ac:dyDescent="0.25">
      <c r="A144" s="21"/>
      <c r="B144" s="42">
        <f>SUM(B141:B143)</f>
        <v>18.059999999999999</v>
      </c>
      <c r="C144" s="42">
        <f>C141+C142+C143</f>
        <v>26.4</v>
      </c>
      <c r="D144" s="43" t="s">
        <v>30</v>
      </c>
      <c r="E144" s="28"/>
      <c r="F144" s="45">
        <f t="shared" ref="F144:P144" si="26">SUM(F141:F143)</f>
        <v>7.6999999999999993</v>
      </c>
      <c r="G144" s="45">
        <f t="shared" si="26"/>
        <v>8.3000000000000007</v>
      </c>
      <c r="H144" s="45">
        <f t="shared" si="26"/>
        <v>74.099999999999994</v>
      </c>
      <c r="I144" s="46">
        <f t="shared" si="26"/>
        <v>403</v>
      </c>
      <c r="J144" s="46">
        <f t="shared" si="26"/>
        <v>53</v>
      </c>
      <c r="K144" s="46">
        <f t="shared" si="26"/>
        <v>25</v>
      </c>
      <c r="L144" s="46">
        <f t="shared" si="26"/>
        <v>80</v>
      </c>
      <c r="M144" s="45">
        <f t="shared" si="26"/>
        <v>4.0299999999999994</v>
      </c>
      <c r="N144" s="45">
        <f t="shared" si="26"/>
        <v>0.11</v>
      </c>
      <c r="O144" s="45">
        <f t="shared" si="26"/>
        <v>15.2</v>
      </c>
      <c r="P144" s="45">
        <f t="shared" si="26"/>
        <v>0.03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4.25" customHeight="1" x14ac:dyDescent="0.25">
      <c r="A145" s="21"/>
      <c r="B145" s="21"/>
      <c r="C145" s="24"/>
      <c r="D145" s="84" t="s">
        <v>47</v>
      </c>
      <c r="E145" s="85"/>
      <c r="F145" s="54">
        <f t="shared" ref="F145:P145" si="27">F133+F139+F144</f>
        <v>55.95</v>
      </c>
      <c r="G145" s="54">
        <f t="shared" si="27"/>
        <v>63.399999999999991</v>
      </c>
      <c r="H145" s="54">
        <f t="shared" si="27"/>
        <v>243.71</v>
      </c>
      <c r="I145" s="55">
        <f t="shared" si="27"/>
        <v>1772.3</v>
      </c>
      <c r="J145" s="55">
        <f t="shared" si="27"/>
        <v>312.10000000000002</v>
      </c>
      <c r="K145" s="55">
        <f t="shared" si="27"/>
        <v>296</v>
      </c>
      <c r="L145" s="55">
        <f t="shared" si="27"/>
        <v>633</v>
      </c>
      <c r="M145" s="56">
        <f t="shared" si="27"/>
        <v>17.259999999999998</v>
      </c>
      <c r="N145" s="56">
        <f t="shared" si="27"/>
        <v>0.83000000000000007</v>
      </c>
      <c r="O145" s="56">
        <f t="shared" si="27"/>
        <v>29.389999999999997</v>
      </c>
      <c r="P145" s="56">
        <f t="shared" si="27"/>
        <v>0.19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4.25" customHeight="1" x14ac:dyDescent="0.25">
      <c r="A146" s="21"/>
      <c r="B146" s="21"/>
      <c r="C146" s="24"/>
      <c r="D146" s="26" t="s">
        <v>48</v>
      </c>
      <c r="E146" s="28"/>
      <c r="F146" s="22"/>
      <c r="G146" s="22"/>
      <c r="H146" s="22"/>
      <c r="I146" s="23"/>
      <c r="J146" s="23"/>
      <c r="K146" s="23"/>
      <c r="L146" s="23"/>
      <c r="M146" s="24"/>
      <c r="N146" s="24"/>
      <c r="O146" s="24"/>
      <c r="P146" s="2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ht="14.25" customHeight="1" x14ac:dyDescent="0.25">
      <c r="A147" s="21"/>
      <c r="B147" s="21"/>
      <c r="C147" s="24"/>
      <c r="D147" s="27" t="s">
        <v>49</v>
      </c>
      <c r="E147" s="28"/>
      <c r="F147" s="22"/>
      <c r="G147" s="22"/>
      <c r="H147" s="22"/>
      <c r="I147" s="23"/>
      <c r="J147" s="23"/>
      <c r="K147" s="23"/>
      <c r="L147" s="23"/>
      <c r="M147" s="24"/>
      <c r="N147" s="24"/>
      <c r="O147" s="24"/>
      <c r="P147" s="2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ht="14.25" customHeight="1" x14ac:dyDescent="0.25">
      <c r="A148" s="32" t="s">
        <v>94</v>
      </c>
      <c r="B148" s="32">
        <v>32.450000000000003</v>
      </c>
      <c r="C148" s="33">
        <v>60.88</v>
      </c>
      <c r="D148" s="39" t="s">
        <v>95</v>
      </c>
      <c r="E148" s="35" t="s">
        <v>35</v>
      </c>
      <c r="F148" s="22">
        <v>24</v>
      </c>
      <c r="G148" s="22">
        <v>16.7</v>
      </c>
      <c r="H148" s="22">
        <v>12.4</v>
      </c>
      <c r="I148" s="23">
        <v>296</v>
      </c>
      <c r="J148" s="23">
        <v>17</v>
      </c>
      <c r="K148" s="23">
        <v>89</v>
      </c>
      <c r="L148" s="23">
        <v>173</v>
      </c>
      <c r="M148" s="24">
        <v>2.11</v>
      </c>
      <c r="N148" s="24">
        <v>0.11</v>
      </c>
      <c r="O148" s="24">
        <v>1.66</v>
      </c>
      <c r="P148" s="24">
        <v>0.08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s="7" customFormat="1" ht="12.75" customHeight="1" x14ac:dyDescent="0.25">
      <c r="A149" s="21">
        <v>312</v>
      </c>
      <c r="B149" s="32">
        <v>14.2</v>
      </c>
      <c r="C149" s="33">
        <v>17.97</v>
      </c>
      <c r="D149" s="39" t="s">
        <v>62</v>
      </c>
      <c r="E149" s="28" t="s">
        <v>37</v>
      </c>
      <c r="F149" s="22">
        <v>3.8</v>
      </c>
      <c r="G149" s="22">
        <v>6.3</v>
      </c>
      <c r="H149" s="22">
        <v>14.5</v>
      </c>
      <c r="I149" s="23">
        <v>130</v>
      </c>
      <c r="J149" s="23">
        <v>46</v>
      </c>
      <c r="K149" s="23">
        <v>33</v>
      </c>
      <c r="L149" s="23">
        <v>99</v>
      </c>
      <c r="M149" s="24">
        <v>1.18</v>
      </c>
      <c r="N149" s="24">
        <v>1.0999999999999999E-2</v>
      </c>
      <c r="O149" s="24">
        <v>0.36</v>
      </c>
      <c r="P149" s="24">
        <v>5.6000000000000001E-2</v>
      </c>
    </row>
    <row r="150" spans="1:255" ht="14.25" customHeight="1" x14ac:dyDescent="0.25">
      <c r="A150" s="32">
        <v>377</v>
      </c>
      <c r="B150" s="33">
        <v>1.96</v>
      </c>
      <c r="C150" s="33">
        <v>2.77</v>
      </c>
      <c r="D150" s="39" t="s">
        <v>54</v>
      </c>
      <c r="E150" s="35" t="s">
        <v>55</v>
      </c>
      <c r="F150" s="36">
        <v>0.3</v>
      </c>
      <c r="G150" s="36">
        <v>0.1</v>
      </c>
      <c r="H150" s="36">
        <v>10.3</v>
      </c>
      <c r="I150" s="37">
        <v>43</v>
      </c>
      <c r="J150" s="37">
        <v>8</v>
      </c>
      <c r="K150" s="37">
        <v>5</v>
      </c>
      <c r="L150" s="37">
        <v>10</v>
      </c>
      <c r="M150" s="33">
        <v>0.89</v>
      </c>
      <c r="N150" s="33">
        <v>0</v>
      </c>
      <c r="O150" s="33">
        <v>2.9</v>
      </c>
      <c r="P150" s="33">
        <v>0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ht="14.25" customHeight="1" x14ac:dyDescent="0.25">
      <c r="A151" s="21"/>
      <c r="B151" s="21">
        <v>1.65</v>
      </c>
      <c r="C151" s="33">
        <v>3.15</v>
      </c>
      <c r="D151" s="40" t="s">
        <v>28</v>
      </c>
      <c r="E151" s="28" t="s">
        <v>29</v>
      </c>
      <c r="F151" s="22">
        <v>2</v>
      </c>
      <c r="G151" s="22">
        <v>0.5</v>
      </c>
      <c r="H151" s="22">
        <v>14.3</v>
      </c>
      <c r="I151" s="23">
        <v>70</v>
      </c>
      <c r="J151" s="23">
        <v>10</v>
      </c>
      <c r="K151" s="23">
        <v>0</v>
      </c>
      <c r="L151" s="23">
        <v>0</v>
      </c>
      <c r="M151" s="24">
        <v>0.5</v>
      </c>
      <c r="N151" s="24">
        <v>0.08</v>
      </c>
      <c r="O151" s="24">
        <v>0</v>
      </c>
      <c r="P151" s="24">
        <v>0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4.25" customHeight="1" x14ac:dyDescent="0.25">
      <c r="A152" s="21"/>
      <c r="B152" s="50">
        <f>SUM(B148:B151)</f>
        <v>50.260000000000005</v>
      </c>
      <c r="C152" s="50">
        <f>SUM(C148:C151)</f>
        <v>84.77</v>
      </c>
      <c r="D152" s="43" t="s">
        <v>30</v>
      </c>
      <c r="E152" s="28"/>
      <c r="F152" s="45">
        <f t="shared" ref="F152:P152" si="28">SUM(F148:F151)</f>
        <v>30.1</v>
      </c>
      <c r="G152" s="45">
        <f t="shared" si="28"/>
        <v>23.6</v>
      </c>
      <c r="H152" s="45">
        <f t="shared" si="28"/>
        <v>51.5</v>
      </c>
      <c r="I152" s="46">
        <f t="shared" si="28"/>
        <v>539</v>
      </c>
      <c r="J152" s="46">
        <f t="shared" si="28"/>
        <v>81</v>
      </c>
      <c r="K152" s="46">
        <f t="shared" si="28"/>
        <v>127</v>
      </c>
      <c r="L152" s="46">
        <f t="shared" si="28"/>
        <v>282</v>
      </c>
      <c r="M152" s="45">
        <f t="shared" si="28"/>
        <v>4.68</v>
      </c>
      <c r="N152" s="45">
        <f t="shared" si="28"/>
        <v>0.20100000000000001</v>
      </c>
      <c r="O152" s="45">
        <f t="shared" si="28"/>
        <v>4.92</v>
      </c>
      <c r="P152" s="45">
        <f t="shared" si="28"/>
        <v>0.13600000000000001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4.25" customHeight="1" x14ac:dyDescent="0.25">
      <c r="A153" s="21"/>
      <c r="B153" s="32"/>
      <c r="C153" s="33"/>
      <c r="D153" s="27" t="s">
        <v>31</v>
      </c>
      <c r="E153" s="28"/>
      <c r="F153" s="22"/>
      <c r="G153" s="22"/>
      <c r="H153" s="22"/>
      <c r="I153" s="23"/>
      <c r="J153" s="23"/>
      <c r="K153" s="23"/>
      <c r="L153" s="23"/>
      <c r="M153" s="24"/>
      <c r="N153" s="24"/>
      <c r="O153" s="24"/>
      <c r="P153" s="24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ht="30" customHeight="1" x14ac:dyDescent="0.25">
      <c r="A154" s="21">
        <v>102</v>
      </c>
      <c r="B154" s="32">
        <v>15.23</v>
      </c>
      <c r="C154" s="33">
        <v>20.97</v>
      </c>
      <c r="D154" s="19" t="s">
        <v>77</v>
      </c>
      <c r="E154" s="28" t="s">
        <v>33</v>
      </c>
      <c r="F154" s="22">
        <v>8.8000000000000007</v>
      </c>
      <c r="G154" s="22">
        <v>4.0999999999999996</v>
      </c>
      <c r="H154" s="22">
        <v>14.5</v>
      </c>
      <c r="I154" s="23">
        <v>127</v>
      </c>
      <c r="J154" s="23">
        <v>24</v>
      </c>
      <c r="K154" s="23">
        <v>33</v>
      </c>
      <c r="L154" s="23">
        <v>107</v>
      </c>
      <c r="M154" s="24">
        <v>2.14</v>
      </c>
      <c r="N154" s="24">
        <v>0.23</v>
      </c>
      <c r="O154" s="24">
        <v>5</v>
      </c>
      <c r="P154" s="24">
        <v>0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ht="26.25" customHeight="1" x14ac:dyDescent="0.25">
      <c r="A155" s="32" t="s">
        <v>89</v>
      </c>
      <c r="B155" s="32">
        <v>33.42</v>
      </c>
      <c r="C155" s="33">
        <v>50</v>
      </c>
      <c r="D155" s="40" t="s">
        <v>90</v>
      </c>
      <c r="E155" s="35" t="s">
        <v>61</v>
      </c>
      <c r="F155" s="36">
        <v>15.2</v>
      </c>
      <c r="G155" s="36">
        <v>17</v>
      </c>
      <c r="H155" s="36">
        <v>11.5</v>
      </c>
      <c r="I155" s="37">
        <v>260</v>
      </c>
      <c r="J155" s="37">
        <v>116</v>
      </c>
      <c r="K155" s="37">
        <v>17</v>
      </c>
      <c r="L155" s="37">
        <v>123</v>
      </c>
      <c r="M155" s="33">
        <v>0.84</v>
      </c>
      <c r="N155" s="33">
        <v>0.2</v>
      </c>
      <c r="O155" s="33">
        <v>2.2999999999999998</v>
      </c>
      <c r="P155" s="33">
        <v>0.04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s="7" customFormat="1" ht="12.75" customHeight="1" x14ac:dyDescent="0.25">
      <c r="A156" s="21">
        <v>309</v>
      </c>
      <c r="B156" s="32">
        <v>6.88</v>
      </c>
      <c r="C156" s="33">
        <v>8.6300000000000008</v>
      </c>
      <c r="D156" s="40" t="s">
        <v>71</v>
      </c>
      <c r="E156" s="35" t="s">
        <v>37</v>
      </c>
      <c r="F156" s="22">
        <v>6.5</v>
      </c>
      <c r="G156" s="22">
        <v>5.7</v>
      </c>
      <c r="H156" s="22">
        <v>33.5</v>
      </c>
      <c r="I156" s="23">
        <v>212</v>
      </c>
      <c r="J156" s="23">
        <v>8</v>
      </c>
      <c r="K156" s="23">
        <v>9</v>
      </c>
      <c r="L156" s="23">
        <v>42</v>
      </c>
      <c r="M156" s="24">
        <v>0.91</v>
      </c>
      <c r="N156" s="24">
        <v>7.0000000000000007E-2</v>
      </c>
      <c r="O156" s="24">
        <v>0</v>
      </c>
      <c r="P156" s="24">
        <v>0.03</v>
      </c>
    </row>
    <row r="157" spans="1:255" ht="15.75" customHeight="1" x14ac:dyDescent="0.25">
      <c r="A157" s="32">
        <v>71</v>
      </c>
      <c r="B157" s="32">
        <v>8.2899999999999991</v>
      </c>
      <c r="C157" s="33">
        <v>10.62</v>
      </c>
      <c r="D157" s="39" t="s">
        <v>72</v>
      </c>
      <c r="E157" s="35" t="s">
        <v>127</v>
      </c>
      <c r="F157" s="36">
        <v>0.8</v>
      </c>
      <c r="G157" s="36">
        <v>0.14000000000000001</v>
      </c>
      <c r="H157" s="36">
        <v>2.7</v>
      </c>
      <c r="I157" s="37">
        <v>15</v>
      </c>
      <c r="J157" s="37">
        <v>10</v>
      </c>
      <c r="K157" s="37">
        <v>14</v>
      </c>
      <c r="L157" s="37">
        <v>18</v>
      </c>
      <c r="M157" s="33">
        <v>0.63</v>
      </c>
      <c r="N157" s="33">
        <v>0.04</v>
      </c>
      <c r="O157" s="33">
        <v>17.5</v>
      </c>
      <c r="P157" s="33">
        <v>0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ht="15.75" customHeight="1" x14ac:dyDescent="0.25">
      <c r="A158" s="21">
        <v>348</v>
      </c>
      <c r="B158" s="32">
        <v>7.14</v>
      </c>
      <c r="C158" s="33">
        <v>6.69</v>
      </c>
      <c r="D158" s="58" t="s">
        <v>128</v>
      </c>
      <c r="E158" s="28" t="s">
        <v>25</v>
      </c>
      <c r="F158" s="22">
        <v>1</v>
      </c>
      <c r="G158" s="22">
        <v>0</v>
      </c>
      <c r="H158" s="22">
        <v>13.2</v>
      </c>
      <c r="I158" s="23">
        <v>86</v>
      </c>
      <c r="J158" s="23">
        <v>33</v>
      </c>
      <c r="K158" s="23">
        <v>21</v>
      </c>
      <c r="L158" s="23">
        <v>29</v>
      </c>
      <c r="M158" s="24">
        <v>0.69</v>
      </c>
      <c r="N158" s="24">
        <v>0.02</v>
      </c>
      <c r="O158" s="24">
        <v>0.89</v>
      </c>
      <c r="P158" s="24">
        <v>0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s="7" customFormat="1" ht="25.5" customHeight="1" x14ac:dyDescent="0.25">
      <c r="A159" s="21"/>
      <c r="B159" s="32">
        <v>2.92</v>
      </c>
      <c r="C159" s="33">
        <v>4.92</v>
      </c>
      <c r="D159" s="40" t="s">
        <v>39</v>
      </c>
      <c r="E159" s="28" t="s">
        <v>40</v>
      </c>
      <c r="F159" s="22">
        <v>3.8</v>
      </c>
      <c r="G159" s="22">
        <v>0.8</v>
      </c>
      <c r="H159" s="22">
        <v>25.1</v>
      </c>
      <c r="I159" s="23">
        <v>123</v>
      </c>
      <c r="J159" s="23">
        <v>28</v>
      </c>
      <c r="K159" s="23">
        <v>0</v>
      </c>
      <c r="L159" s="23">
        <v>0</v>
      </c>
      <c r="M159" s="24">
        <v>1.48</v>
      </c>
      <c r="N159" s="24">
        <v>0.17</v>
      </c>
      <c r="O159" s="24">
        <v>0</v>
      </c>
      <c r="P159" s="24">
        <v>0</v>
      </c>
    </row>
    <row r="160" spans="1:255" ht="14.25" customHeight="1" x14ac:dyDescent="0.25">
      <c r="A160" s="21"/>
      <c r="B160" s="41">
        <f>SUM(B154:B159)</f>
        <v>73.88000000000001</v>
      </c>
      <c r="C160" s="42">
        <f>SUM(C154:C159)</f>
        <v>101.83</v>
      </c>
      <c r="D160" s="43" t="s">
        <v>30</v>
      </c>
      <c r="E160" s="28"/>
      <c r="F160" s="45">
        <f t="shared" ref="F160:P160" si="29">SUM(F154:F159)</f>
        <v>36.099999999999994</v>
      </c>
      <c r="G160" s="45">
        <f t="shared" si="29"/>
        <v>27.740000000000002</v>
      </c>
      <c r="H160" s="45">
        <f t="shared" si="29"/>
        <v>100.5</v>
      </c>
      <c r="I160" s="46">
        <f t="shared" si="29"/>
        <v>823</v>
      </c>
      <c r="J160" s="46">
        <f t="shared" si="29"/>
        <v>219</v>
      </c>
      <c r="K160" s="46">
        <f t="shared" si="29"/>
        <v>94</v>
      </c>
      <c r="L160" s="46">
        <f t="shared" si="29"/>
        <v>319</v>
      </c>
      <c r="M160" s="42">
        <f t="shared" si="29"/>
        <v>6.6900000000000013</v>
      </c>
      <c r="N160" s="42">
        <f t="shared" si="29"/>
        <v>0.73000000000000009</v>
      </c>
      <c r="O160" s="42">
        <f t="shared" si="29"/>
        <v>25.69</v>
      </c>
      <c r="P160" s="42">
        <f t="shared" si="29"/>
        <v>7.0000000000000007E-2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ht="14.25" customHeight="1" x14ac:dyDescent="0.25">
      <c r="A161" s="21"/>
      <c r="B161" s="21"/>
      <c r="C161" s="24"/>
      <c r="D161" s="27" t="s">
        <v>41</v>
      </c>
      <c r="E161" s="28"/>
      <c r="F161" s="22"/>
      <c r="G161" s="22"/>
      <c r="H161" s="22"/>
      <c r="I161" s="23"/>
      <c r="J161" s="23"/>
      <c r="K161" s="23"/>
      <c r="L161" s="23"/>
      <c r="M161" s="24"/>
      <c r="N161" s="24"/>
      <c r="O161" s="24"/>
      <c r="P161" s="24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ht="14.25" customHeight="1" x14ac:dyDescent="0.25">
      <c r="A162" s="32" t="s">
        <v>65</v>
      </c>
      <c r="B162" s="32">
        <v>20.11</v>
      </c>
      <c r="C162" s="33">
        <v>32.47</v>
      </c>
      <c r="D162" s="39" t="s">
        <v>66</v>
      </c>
      <c r="E162" s="35" t="s">
        <v>67</v>
      </c>
      <c r="F162" s="36">
        <v>10.3</v>
      </c>
      <c r="G162" s="36">
        <v>9.9</v>
      </c>
      <c r="H162" s="36">
        <v>19.399999999999999</v>
      </c>
      <c r="I162" s="37">
        <v>208</v>
      </c>
      <c r="J162" s="37">
        <v>25</v>
      </c>
      <c r="K162" s="37">
        <v>17</v>
      </c>
      <c r="L162" s="37">
        <v>102</v>
      </c>
      <c r="M162" s="33">
        <v>1.1000000000000001</v>
      </c>
      <c r="N162" s="33">
        <v>0.14000000000000001</v>
      </c>
      <c r="O162" s="33">
        <v>0.19</v>
      </c>
      <c r="P162" s="33">
        <v>0.01</v>
      </c>
      <c r="Q162" s="33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ht="14.25" customHeight="1" x14ac:dyDescent="0.25">
      <c r="A163" s="32">
        <v>388</v>
      </c>
      <c r="B163" s="32">
        <v>6.04</v>
      </c>
      <c r="C163" s="33">
        <v>7.85</v>
      </c>
      <c r="D163" s="39" t="s">
        <v>68</v>
      </c>
      <c r="E163" s="35" t="s">
        <v>25</v>
      </c>
      <c r="F163" s="36">
        <v>0.7</v>
      </c>
      <c r="G163" s="36">
        <v>0.3</v>
      </c>
      <c r="H163" s="36">
        <v>24.6</v>
      </c>
      <c r="I163" s="37">
        <v>104</v>
      </c>
      <c r="J163" s="37">
        <v>10</v>
      </c>
      <c r="K163" s="37">
        <v>3</v>
      </c>
      <c r="L163" s="37">
        <v>3</v>
      </c>
      <c r="M163" s="33">
        <v>0.65</v>
      </c>
      <c r="N163" s="33">
        <v>0.01</v>
      </c>
      <c r="O163" s="33">
        <v>20</v>
      </c>
      <c r="P163" s="33">
        <v>0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ht="14.25" customHeight="1" x14ac:dyDescent="0.25">
      <c r="A164" s="21"/>
      <c r="B164" s="49">
        <f>SUM(B162:B163)</f>
        <v>26.15</v>
      </c>
      <c r="C164" s="50">
        <f>SUM(C162:C163)</f>
        <v>40.32</v>
      </c>
      <c r="D164" s="43" t="s">
        <v>30</v>
      </c>
      <c r="E164" s="28"/>
      <c r="F164" s="45">
        <f t="shared" ref="F164:P164" si="30">SUM(F162:F163)</f>
        <v>11</v>
      </c>
      <c r="G164" s="45">
        <f t="shared" si="30"/>
        <v>10.200000000000001</v>
      </c>
      <c r="H164" s="45">
        <f t="shared" si="30"/>
        <v>44</v>
      </c>
      <c r="I164" s="46">
        <f t="shared" si="30"/>
        <v>312</v>
      </c>
      <c r="J164" s="46">
        <f t="shared" si="30"/>
        <v>35</v>
      </c>
      <c r="K164" s="46">
        <f t="shared" si="30"/>
        <v>20</v>
      </c>
      <c r="L164" s="46">
        <f t="shared" si="30"/>
        <v>105</v>
      </c>
      <c r="M164" s="42">
        <f t="shared" si="30"/>
        <v>1.75</v>
      </c>
      <c r="N164" s="42">
        <f t="shared" si="30"/>
        <v>0.15000000000000002</v>
      </c>
      <c r="O164" s="42">
        <f t="shared" si="30"/>
        <v>20.190000000000001</v>
      </c>
      <c r="P164" s="42">
        <f t="shared" si="30"/>
        <v>0.01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4.25" customHeight="1" x14ac:dyDescent="0.25">
      <c r="A165" s="21"/>
      <c r="B165" s="32"/>
      <c r="C165" s="33"/>
      <c r="D165" s="84" t="s">
        <v>47</v>
      </c>
      <c r="E165" s="44"/>
      <c r="F165" s="54">
        <f t="shared" ref="F165:P165" si="31">F152+F160+F164</f>
        <v>77.199999999999989</v>
      </c>
      <c r="G165" s="54">
        <f t="shared" si="31"/>
        <v>61.540000000000006</v>
      </c>
      <c r="H165" s="54">
        <f t="shared" si="31"/>
        <v>196</v>
      </c>
      <c r="I165" s="55">
        <f t="shared" si="31"/>
        <v>1674</v>
      </c>
      <c r="J165" s="55">
        <f t="shared" si="31"/>
        <v>335</v>
      </c>
      <c r="K165" s="55">
        <f t="shared" si="31"/>
        <v>241</v>
      </c>
      <c r="L165" s="55">
        <f t="shared" si="31"/>
        <v>706</v>
      </c>
      <c r="M165" s="56">
        <f t="shared" si="31"/>
        <v>13.120000000000001</v>
      </c>
      <c r="N165" s="56">
        <f t="shared" si="31"/>
        <v>1.081</v>
      </c>
      <c r="O165" s="56">
        <f t="shared" si="31"/>
        <v>50.8</v>
      </c>
      <c r="P165" s="56">
        <f t="shared" si="31"/>
        <v>0.21600000000000003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4.25" customHeight="1" x14ac:dyDescent="0.25">
      <c r="A166" s="21"/>
      <c r="B166" s="32"/>
      <c r="C166" s="33"/>
      <c r="D166" s="26" t="s">
        <v>69</v>
      </c>
      <c r="E166" s="28"/>
      <c r="F166" s="22"/>
      <c r="G166" s="22"/>
      <c r="H166" s="22"/>
      <c r="I166" s="23"/>
      <c r="J166" s="23"/>
      <c r="K166" s="23"/>
      <c r="L166" s="23"/>
      <c r="M166" s="24"/>
      <c r="N166" s="24"/>
      <c r="O166" s="24"/>
      <c r="P166" s="24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4.25" customHeight="1" x14ac:dyDescent="0.25">
      <c r="A167" s="21"/>
      <c r="B167" s="32"/>
      <c r="C167" s="33"/>
      <c r="D167" s="27" t="s">
        <v>49</v>
      </c>
      <c r="E167" s="28"/>
      <c r="F167" s="22"/>
      <c r="G167" s="22"/>
      <c r="H167" s="22"/>
      <c r="I167" s="23"/>
      <c r="J167" s="23"/>
      <c r="K167" s="23"/>
      <c r="L167" s="23"/>
      <c r="M167" s="24"/>
      <c r="N167" s="24"/>
      <c r="O167" s="24"/>
      <c r="P167" s="2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14.25" customHeight="1" x14ac:dyDescent="0.25">
      <c r="A168" s="32"/>
      <c r="B168" s="32">
        <v>8.5</v>
      </c>
      <c r="C168" s="33">
        <v>9.3699999999999992</v>
      </c>
      <c r="D168" s="34" t="s">
        <v>129</v>
      </c>
      <c r="E168" s="35" t="s">
        <v>130</v>
      </c>
      <c r="F168" s="22">
        <v>1.5</v>
      </c>
      <c r="G168" s="22">
        <v>3.9</v>
      </c>
      <c r="H168" s="22">
        <v>1.1399999999999999</v>
      </c>
      <c r="I168" s="23">
        <v>45</v>
      </c>
      <c r="J168" s="23">
        <v>35</v>
      </c>
      <c r="K168" s="23">
        <v>6</v>
      </c>
      <c r="L168" s="23">
        <v>123</v>
      </c>
      <c r="M168" s="22">
        <v>0.14000000000000001</v>
      </c>
      <c r="N168" s="22">
        <v>0</v>
      </c>
      <c r="O168" s="22">
        <v>0.1</v>
      </c>
      <c r="P168" s="22">
        <v>0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4.25" customHeight="1" x14ac:dyDescent="0.25">
      <c r="A169" s="32" t="s">
        <v>131</v>
      </c>
      <c r="B169" s="32">
        <v>32.21</v>
      </c>
      <c r="C169" s="33">
        <v>52.16</v>
      </c>
      <c r="D169" s="38" t="s">
        <v>132</v>
      </c>
      <c r="E169" s="35" t="s">
        <v>25</v>
      </c>
      <c r="F169" s="36">
        <v>9.5</v>
      </c>
      <c r="G169" s="36">
        <v>16.2</v>
      </c>
      <c r="H169" s="36">
        <v>18.2</v>
      </c>
      <c r="I169" s="37">
        <v>256</v>
      </c>
      <c r="J169" s="37">
        <v>87</v>
      </c>
      <c r="K169" s="37">
        <v>34</v>
      </c>
      <c r="L169" s="37">
        <v>129</v>
      </c>
      <c r="M169" s="33">
        <v>2</v>
      </c>
      <c r="N169" s="33">
        <v>0.03</v>
      </c>
      <c r="O169" s="33">
        <v>7.7</v>
      </c>
      <c r="P169" s="33">
        <v>0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14.25" customHeight="1" x14ac:dyDescent="0.25">
      <c r="A170" s="32">
        <v>71</v>
      </c>
      <c r="B170" s="32">
        <v>4.29</v>
      </c>
      <c r="C170" s="33">
        <v>6.81</v>
      </c>
      <c r="D170" s="38" t="s">
        <v>133</v>
      </c>
      <c r="E170" s="35" t="s">
        <v>134</v>
      </c>
      <c r="F170" s="36">
        <v>0.4</v>
      </c>
      <c r="G170" s="36">
        <v>0.04</v>
      </c>
      <c r="H170" s="36">
        <v>1.1000000000000001</v>
      </c>
      <c r="I170" s="37">
        <v>6</v>
      </c>
      <c r="J170" s="37">
        <v>10</v>
      </c>
      <c r="K170" s="37">
        <v>6</v>
      </c>
      <c r="L170" s="37">
        <v>19</v>
      </c>
      <c r="M170" s="33">
        <v>0.27</v>
      </c>
      <c r="N170" s="33">
        <v>0.01</v>
      </c>
      <c r="O170" s="33">
        <v>5</v>
      </c>
      <c r="P170" s="33">
        <v>0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14.25" customHeight="1" x14ac:dyDescent="0.25">
      <c r="A171" s="21">
        <v>338</v>
      </c>
      <c r="B171" s="32">
        <v>11.25</v>
      </c>
      <c r="C171" s="33">
        <v>12</v>
      </c>
      <c r="D171" s="34" t="s">
        <v>74</v>
      </c>
      <c r="E171" s="35" t="s">
        <v>75</v>
      </c>
      <c r="F171" s="22">
        <v>0.6</v>
      </c>
      <c r="G171" s="22">
        <v>0.6</v>
      </c>
      <c r="H171" s="22">
        <v>14.7</v>
      </c>
      <c r="I171" s="23">
        <v>67</v>
      </c>
      <c r="J171" s="23">
        <v>24</v>
      </c>
      <c r="K171" s="23">
        <v>14</v>
      </c>
      <c r="L171" s="23">
        <v>17</v>
      </c>
      <c r="M171" s="24">
        <v>3.3</v>
      </c>
      <c r="N171" s="24">
        <v>0.05</v>
      </c>
      <c r="O171" s="24">
        <v>15</v>
      </c>
      <c r="P171" s="24">
        <v>0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ht="14.25" customHeight="1" x14ac:dyDescent="0.25">
      <c r="A172" s="32">
        <v>376</v>
      </c>
      <c r="B172" s="33">
        <v>0.85</v>
      </c>
      <c r="C172" s="33">
        <v>1.45</v>
      </c>
      <c r="D172" s="39" t="s">
        <v>38</v>
      </c>
      <c r="E172" s="35" t="s">
        <v>25</v>
      </c>
      <c r="F172" s="36">
        <v>0.2</v>
      </c>
      <c r="G172" s="36">
        <v>0.1</v>
      </c>
      <c r="H172" s="36">
        <v>10.1</v>
      </c>
      <c r="I172" s="37">
        <v>41</v>
      </c>
      <c r="J172" s="37">
        <v>5</v>
      </c>
      <c r="K172" s="37">
        <v>4</v>
      </c>
      <c r="L172" s="37">
        <v>8</v>
      </c>
      <c r="M172" s="33">
        <v>0.85</v>
      </c>
      <c r="N172" s="33">
        <v>0</v>
      </c>
      <c r="O172" s="33">
        <v>0.1</v>
      </c>
      <c r="P172" s="33">
        <v>0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ht="14.25" customHeight="1" x14ac:dyDescent="0.25">
      <c r="A173" s="21"/>
      <c r="B173" s="21">
        <v>1.65</v>
      </c>
      <c r="C173" s="33">
        <v>3.15</v>
      </c>
      <c r="D173" s="40" t="s">
        <v>28</v>
      </c>
      <c r="E173" s="28" t="s">
        <v>29</v>
      </c>
      <c r="F173" s="22">
        <v>2</v>
      </c>
      <c r="G173" s="22">
        <v>0.5</v>
      </c>
      <c r="H173" s="22">
        <v>14.3</v>
      </c>
      <c r="I173" s="23">
        <v>70</v>
      </c>
      <c r="J173" s="23">
        <v>10</v>
      </c>
      <c r="K173" s="23">
        <v>0</v>
      </c>
      <c r="L173" s="23">
        <v>0</v>
      </c>
      <c r="M173" s="24">
        <v>0.5</v>
      </c>
      <c r="N173" s="24">
        <v>0.08</v>
      </c>
      <c r="O173" s="24">
        <v>0</v>
      </c>
      <c r="P173" s="24">
        <v>0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ht="14.25" customHeight="1" x14ac:dyDescent="0.25">
      <c r="A174" s="21"/>
      <c r="B174" s="50">
        <f>SUM(B168:B173)</f>
        <v>58.75</v>
      </c>
      <c r="C174" s="50">
        <f>SUM(C168:C173)</f>
        <v>84.94</v>
      </c>
      <c r="D174" s="43" t="s">
        <v>30</v>
      </c>
      <c r="E174" s="28"/>
      <c r="F174" s="45">
        <f t="shared" ref="F174:P174" si="32">SUM(F168:F173)</f>
        <v>14.2</v>
      </c>
      <c r="G174" s="45">
        <f t="shared" si="32"/>
        <v>21.34</v>
      </c>
      <c r="H174" s="45">
        <f t="shared" si="32"/>
        <v>59.540000000000006</v>
      </c>
      <c r="I174" s="46">
        <f t="shared" si="32"/>
        <v>485</v>
      </c>
      <c r="J174" s="46">
        <f t="shared" si="32"/>
        <v>171</v>
      </c>
      <c r="K174" s="46">
        <f t="shared" si="32"/>
        <v>64</v>
      </c>
      <c r="L174" s="46">
        <f t="shared" si="32"/>
        <v>296</v>
      </c>
      <c r="M174" s="42">
        <f t="shared" si="32"/>
        <v>7.06</v>
      </c>
      <c r="N174" s="42">
        <f t="shared" si="32"/>
        <v>0.16999999999999998</v>
      </c>
      <c r="O174" s="42">
        <f t="shared" si="32"/>
        <v>27.900000000000002</v>
      </c>
      <c r="P174" s="42">
        <f t="shared" si="32"/>
        <v>0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ht="14.25" customHeight="1" x14ac:dyDescent="0.25">
      <c r="A175" s="21"/>
      <c r="B175" s="32"/>
      <c r="C175" s="33"/>
      <c r="D175" s="27" t="s">
        <v>31</v>
      </c>
      <c r="E175" s="28"/>
      <c r="F175" s="22"/>
      <c r="G175" s="22"/>
      <c r="H175" s="22"/>
      <c r="I175" s="23"/>
      <c r="J175" s="23"/>
      <c r="K175" s="23"/>
      <c r="L175" s="23"/>
      <c r="M175" s="24"/>
      <c r="N175" s="24"/>
      <c r="O175" s="24"/>
      <c r="P175" s="24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25.5" customHeight="1" x14ac:dyDescent="0.25">
      <c r="A176" s="21">
        <v>88</v>
      </c>
      <c r="B176" s="32">
        <v>15.17</v>
      </c>
      <c r="C176" s="33">
        <v>21.13</v>
      </c>
      <c r="D176" s="19" t="s">
        <v>93</v>
      </c>
      <c r="E176" s="28" t="s">
        <v>33</v>
      </c>
      <c r="F176" s="22">
        <v>4</v>
      </c>
      <c r="G176" s="22">
        <v>3.9</v>
      </c>
      <c r="H176" s="22">
        <v>6.9</v>
      </c>
      <c r="I176" s="23">
        <v>78</v>
      </c>
      <c r="J176" s="23">
        <v>28</v>
      </c>
      <c r="K176" s="23">
        <v>14</v>
      </c>
      <c r="L176" s="23">
        <v>66</v>
      </c>
      <c r="M176" s="24">
        <v>0.88</v>
      </c>
      <c r="N176" s="24">
        <v>0.06</v>
      </c>
      <c r="O176" s="24">
        <v>17.37</v>
      </c>
      <c r="P176" s="24">
        <v>0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ht="15.75" customHeight="1" x14ac:dyDescent="0.25">
      <c r="A177" s="21" t="s">
        <v>135</v>
      </c>
      <c r="B177" s="32">
        <v>42.64</v>
      </c>
      <c r="C177" s="33">
        <v>57.96</v>
      </c>
      <c r="D177" s="58" t="s">
        <v>136</v>
      </c>
      <c r="E177" s="35" t="s">
        <v>35</v>
      </c>
      <c r="F177" s="22">
        <v>15.5</v>
      </c>
      <c r="G177" s="22">
        <v>12.9</v>
      </c>
      <c r="H177" s="22">
        <v>6.4</v>
      </c>
      <c r="I177" s="23">
        <v>204</v>
      </c>
      <c r="J177" s="23">
        <v>35</v>
      </c>
      <c r="K177" s="23">
        <v>28</v>
      </c>
      <c r="L177" s="23">
        <v>165</v>
      </c>
      <c r="M177" s="24">
        <v>0.94</v>
      </c>
      <c r="N177" s="24">
        <v>0.13</v>
      </c>
      <c r="O177" s="24">
        <v>6.9</v>
      </c>
      <c r="P177" s="24">
        <v>2.5000000000000001E-2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s="7" customFormat="1" ht="12.75" customHeight="1" x14ac:dyDescent="0.25">
      <c r="A178" s="21">
        <v>304</v>
      </c>
      <c r="B178" s="32">
        <v>9.19</v>
      </c>
      <c r="C178" s="33">
        <v>14.37</v>
      </c>
      <c r="D178" s="40" t="s">
        <v>81</v>
      </c>
      <c r="E178" s="35" t="s">
        <v>37</v>
      </c>
      <c r="F178" s="22">
        <v>4.4000000000000004</v>
      </c>
      <c r="G178" s="22">
        <v>7.5</v>
      </c>
      <c r="H178" s="22">
        <v>33.700000000000003</v>
      </c>
      <c r="I178" s="23">
        <v>220</v>
      </c>
      <c r="J178" s="23">
        <v>2</v>
      </c>
      <c r="K178" s="23">
        <v>23</v>
      </c>
      <c r="L178" s="23">
        <v>73</v>
      </c>
      <c r="M178" s="24">
        <v>0.62</v>
      </c>
      <c r="N178" s="24">
        <v>0.03</v>
      </c>
      <c r="O178" s="24">
        <v>0</v>
      </c>
      <c r="P178" s="24">
        <v>0.04</v>
      </c>
    </row>
    <row r="179" spans="1:255" ht="12.75" customHeight="1" x14ac:dyDescent="0.25">
      <c r="A179" s="21">
        <v>342</v>
      </c>
      <c r="B179" s="32">
        <v>4.08</v>
      </c>
      <c r="C179" s="33">
        <v>4.74</v>
      </c>
      <c r="D179" s="58" t="s">
        <v>82</v>
      </c>
      <c r="E179" s="28" t="s">
        <v>25</v>
      </c>
      <c r="F179" s="22">
        <v>0.2</v>
      </c>
      <c r="G179" s="22">
        <v>0.2</v>
      </c>
      <c r="H179" s="22">
        <v>13.9</v>
      </c>
      <c r="I179" s="23">
        <v>58</v>
      </c>
      <c r="J179" s="23">
        <v>7</v>
      </c>
      <c r="K179" s="23">
        <v>4</v>
      </c>
      <c r="L179" s="23">
        <v>4</v>
      </c>
      <c r="M179" s="24">
        <v>0.9</v>
      </c>
      <c r="N179" s="24">
        <v>0</v>
      </c>
      <c r="O179" s="24">
        <v>4.0999999999999996</v>
      </c>
      <c r="P179" s="24">
        <v>0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ht="25.5" customHeight="1" x14ac:dyDescent="0.25">
      <c r="A180" s="21"/>
      <c r="B180" s="32">
        <v>2.92</v>
      </c>
      <c r="C180" s="33">
        <v>4.92</v>
      </c>
      <c r="D180" s="40" t="s">
        <v>39</v>
      </c>
      <c r="E180" s="28" t="s">
        <v>40</v>
      </c>
      <c r="F180" s="22">
        <v>3.8</v>
      </c>
      <c r="G180" s="22">
        <v>0.8</v>
      </c>
      <c r="H180" s="22">
        <v>25.1</v>
      </c>
      <c r="I180" s="23">
        <v>123</v>
      </c>
      <c r="J180" s="23">
        <v>28</v>
      </c>
      <c r="K180" s="23">
        <v>0</v>
      </c>
      <c r="L180" s="23">
        <v>0</v>
      </c>
      <c r="M180" s="24">
        <v>1.48</v>
      </c>
      <c r="N180" s="24">
        <v>0.17</v>
      </c>
      <c r="O180" s="24">
        <v>0</v>
      </c>
      <c r="P180" s="24">
        <v>0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ht="14.25" customHeight="1" x14ac:dyDescent="0.25">
      <c r="A181" s="21"/>
      <c r="B181" s="49">
        <f>SUM(B176:B180)</f>
        <v>74</v>
      </c>
      <c r="C181" s="50">
        <f>SUM(C176:C180)</f>
        <v>103.12</v>
      </c>
      <c r="D181" s="43" t="s">
        <v>30</v>
      </c>
      <c r="E181" s="28"/>
      <c r="F181" s="45">
        <f t="shared" ref="F181:P181" si="33">SUM(F176:F180)</f>
        <v>27.9</v>
      </c>
      <c r="G181" s="45">
        <f t="shared" si="33"/>
        <v>25.3</v>
      </c>
      <c r="H181" s="45">
        <f t="shared" si="33"/>
        <v>86</v>
      </c>
      <c r="I181" s="46">
        <f t="shared" si="33"/>
        <v>683</v>
      </c>
      <c r="J181" s="46">
        <f t="shared" si="33"/>
        <v>100</v>
      </c>
      <c r="K181" s="46">
        <f t="shared" si="33"/>
        <v>69</v>
      </c>
      <c r="L181" s="46">
        <f t="shared" si="33"/>
        <v>308</v>
      </c>
      <c r="M181" s="42">
        <f t="shared" si="33"/>
        <v>4.82</v>
      </c>
      <c r="N181" s="42">
        <f t="shared" si="33"/>
        <v>0.39</v>
      </c>
      <c r="O181" s="42">
        <f t="shared" si="33"/>
        <v>28.370000000000005</v>
      </c>
      <c r="P181" s="42">
        <f t="shared" si="33"/>
        <v>6.5000000000000002E-2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ht="14.25" customHeight="1" x14ac:dyDescent="0.25">
      <c r="A182" s="21"/>
      <c r="B182" s="21"/>
      <c r="C182" s="24"/>
      <c r="D182" s="27" t="s">
        <v>41</v>
      </c>
      <c r="E182" s="28"/>
      <c r="F182" s="22"/>
      <c r="G182" s="22"/>
      <c r="H182" s="22"/>
      <c r="I182" s="23"/>
      <c r="J182" s="23"/>
      <c r="K182" s="23"/>
      <c r="L182" s="23"/>
      <c r="M182" s="24"/>
      <c r="N182" s="24"/>
      <c r="O182" s="24"/>
      <c r="P182" s="24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ht="14.25" customHeight="1" x14ac:dyDescent="0.25">
      <c r="A183" s="32" t="s">
        <v>42</v>
      </c>
      <c r="B183" s="51">
        <v>17.440000000000001</v>
      </c>
      <c r="C183" s="33">
        <v>25.51</v>
      </c>
      <c r="D183" s="52" t="s">
        <v>43</v>
      </c>
      <c r="E183" s="28" t="s">
        <v>44</v>
      </c>
      <c r="F183" s="22">
        <v>12.2</v>
      </c>
      <c r="G183" s="22">
        <v>14.4</v>
      </c>
      <c r="H183" s="22">
        <v>26.4</v>
      </c>
      <c r="I183" s="23">
        <v>284</v>
      </c>
      <c r="J183" s="23">
        <v>275</v>
      </c>
      <c r="K183" s="23">
        <v>24</v>
      </c>
      <c r="L183" s="23">
        <v>194</v>
      </c>
      <c r="M183" s="24">
        <v>0.9</v>
      </c>
      <c r="N183" s="24">
        <v>7.0000000000000007E-2</v>
      </c>
      <c r="O183" s="24">
        <v>0.05</v>
      </c>
      <c r="P183" s="24">
        <v>0.03</v>
      </c>
      <c r="Q183" s="3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s="61" customFormat="1" ht="15" customHeight="1" x14ac:dyDescent="0.25">
      <c r="A184" s="33" t="s">
        <v>45</v>
      </c>
      <c r="B184" s="33"/>
      <c r="C184" s="33">
        <v>15.4</v>
      </c>
      <c r="D184" s="39" t="s">
        <v>46</v>
      </c>
      <c r="E184" s="35" t="s">
        <v>25</v>
      </c>
      <c r="F184" s="36">
        <v>0.1</v>
      </c>
      <c r="G184" s="36">
        <v>0.1</v>
      </c>
      <c r="H184" s="36">
        <v>15.9</v>
      </c>
      <c r="I184" s="37">
        <v>65</v>
      </c>
      <c r="J184" s="37">
        <v>4</v>
      </c>
      <c r="K184" s="37">
        <v>4</v>
      </c>
      <c r="L184" s="37">
        <v>3</v>
      </c>
      <c r="M184" s="33">
        <v>0.2</v>
      </c>
      <c r="N184" s="33">
        <v>0.01</v>
      </c>
      <c r="O184" s="33">
        <v>3.75</v>
      </c>
      <c r="P184" s="33">
        <v>0</v>
      </c>
    </row>
    <row r="185" spans="1:255" ht="14.25" customHeight="1" x14ac:dyDescent="0.25">
      <c r="A185" s="32"/>
      <c r="B185" s="49">
        <f>SUM(B184:B184)</f>
        <v>0</v>
      </c>
      <c r="C185" s="50">
        <f>SUM(C183:C184)</f>
        <v>40.910000000000004</v>
      </c>
      <c r="D185" s="43" t="s">
        <v>30</v>
      </c>
      <c r="E185" s="44"/>
      <c r="F185" s="45">
        <f t="shared" ref="F185:P185" si="34">SUM(F183:F184)</f>
        <v>12.299999999999999</v>
      </c>
      <c r="G185" s="45">
        <f t="shared" si="34"/>
        <v>14.5</v>
      </c>
      <c r="H185" s="45">
        <f t="shared" si="34"/>
        <v>42.3</v>
      </c>
      <c r="I185" s="46">
        <f t="shared" si="34"/>
        <v>349</v>
      </c>
      <c r="J185" s="46">
        <f t="shared" si="34"/>
        <v>279</v>
      </c>
      <c r="K185" s="46">
        <f t="shared" si="34"/>
        <v>28</v>
      </c>
      <c r="L185" s="46">
        <f t="shared" si="34"/>
        <v>197</v>
      </c>
      <c r="M185" s="45">
        <f t="shared" si="34"/>
        <v>1.1000000000000001</v>
      </c>
      <c r="N185" s="45">
        <f t="shared" si="34"/>
        <v>0.08</v>
      </c>
      <c r="O185" s="45">
        <f t="shared" si="34"/>
        <v>3.8</v>
      </c>
      <c r="P185" s="45">
        <f t="shared" si="34"/>
        <v>0.03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ht="14.25" customHeight="1" x14ac:dyDescent="0.25">
      <c r="A186" s="21"/>
      <c r="B186" s="32"/>
      <c r="C186" s="33"/>
      <c r="D186" s="84" t="s">
        <v>47</v>
      </c>
      <c r="E186" s="28"/>
      <c r="F186" s="54">
        <f t="shared" ref="F186:P186" si="35">F174+F181+F185</f>
        <v>54.399999999999991</v>
      </c>
      <c r="G186" s="54">
        <f t="shared" si="35"/>
        <v>61.14</v>
      </c>
      <c r="H186" s="54">
        <f t="shared" si="35"/>
        <v>187.84000000000003</v>
      </c>
      <c r="I186" s="55">
        <f t="shared" si="35"/>
        <v>1517</v>
      </c>
      <c r="J186" s="55">
        <f t="shared" si="35"/>
        <v>550</v>
      </c>
      <c r="K186" s="55">
        <f t="shared" si="35"/>
        <v>161</v>
      </c>
      <c r="L186" s="55">
        <f t="shared" si="35"/>
        <v>801</v>
      </c>
      <c r="M186" s="56">
        <f t="shared" si="35"/>
        <v>12.979999999999999</v>
      </c>
      <c r="N186" s="56">
        <f t="shared" si="35"/>
        <v>0.64</v>
      </c>
      <c r="O186" s="56">
        <f t="shared" si="35"/>
        <v>60.070000000000007</v>
      </c>
      <c r="P186" s="56">
        <f t="shared" si="35"/>
        <v>9.5000000000000001E-2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ht="14.25" customHeight="1" x14ac:dyDescent="0.25">
      <c r="A187" s="21"/>
      <c r="B187" s="32"/>
      <c r="C187" s="33"/>
      <c r="D187" s="26" t="s">
        <v>87</v>
      </c>
      <c r="E187" s="28"/>
      <c r="F187" s="22"/>
      <c r="G187" s="22"/>
      <c r="H187" s="22"/>
      <c r="I187" s="23"/>
      <c r="J187" s="23"/>
      <c r="K187" s="23"/>
      <c r="L187" s="23"/>
      <c r="M187" s="24"/>
      <c r="N187" s="24"/>
      <c r="O187" s="24"/>
      <c r="P187" s="24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ht="14.25" customHeight="1" x14ac:dyDescent="0.25">
      <c r="A188" s="21"/>
      <c r="B188" s="32"/>
      <c r="C188" s="33"/>
      <c r="D188" s="27" t="s">
        <v>49</v>
      </c>
      <c r="E188" s="28"/>
      <c r="F188" s="22"/>
      <c r="G188" s="22"/>
      <c r="H188" s="22"/>
      <c r="I188" s="23"/>
      <c r="J188" s="23"/>
      <c r="K188" s="23"/>
      <c r="L188" s="23"/>
      <c r="M188" s="24"/>
      <c r="N188" s="24"/>
      <c r="O188" s="24"/>
      <c r="P188" s="24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ht="14.25" customHeight="1" x14ac:dyDescent="0.25">
      <c r="A189" s="32"/>
      <c r="B189" s="32">
        <v>9.15</v>
      </c>
      <c r="C189" s="33">
        <v>11.39</v>
      </c>
      <c r="D189" s="34" t="s">
        <v>22</v>
      </c>
      <c r="E189" s="35" t="s">
        <v>23</v>
      </c>
      <c r="F189" s="36">
        <v>0.15</v>
      </c>
      <c r="G189" s="36">
        <v>10.9</v>
      </c>
      <c r="H189" s="36">
        <v>0.21</v>
      </c>
      <c r="I189" s="37">
        <v>99.3</v>
      </c>
      <c r="J189" s="37">
        <v>2</v>
      </c>
      <c r="K189" s="37">
        <v>0</v>
      </c>
      <c r="L189" s="37">
        <v>3</v>
      </c>
      <c r="M189" s="36">
        <v>0.03</v>
      </c>
      <c r="N189" s="36">
        <v>0</v>
      </c>
      <c r="O189" s="36">
        <v>0</v>
      </c>
      <c r="P189" s="36">
        <v>0.09</v>
      </c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ht="16.7" customHeight="1" x14ac:dyDescent="0.25">
      <c r="A190" s="32" t="s">
        <v>137</v>
      </c>
      <c r="B190" s="32">
        <v>11.79</v>
      </c>
      <c r="C190" s="33">
        <v>21.75</v>
      </c>
      <c r="D190" s="39" t="s">
        <v>138</v>
      </c>
      <c r="E190" s="35" t="s">
        <v>139</v>
      </c>
      <c r="F190" s="36">
        <v>7.7</v>
      </c>
      <c r="G190" s="36">
        <v>8.5</v>
      </c>
      <c r="H190" s="36">
        <v>37.200000000000003</v>
      </c>
      <c r="I190" s="37">
        <v>257</v>
      </c>
      <c r="J190" s="37">
        <v>208</v>
      </c>
      <c r="K190" s="37">
        <v>44</v>
      </c>
      <c r="L190" s="37">
        <v>211</v>
      </c>
      <c r="M190" s="33">
        <v>0.77</v>
      </c>
      <c r="N190" s="33">
        <v>7.0000000000000007E-2</v>
      </c>
      <c r="O190" s="33">
        <v>2.2000000000000002</v>
      </c>
      <c r="P190" s="33">
        <v>0.04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ht="14.25" customHeight="1" x14ac:dyDescent="0.25">
      <c r="A191" s="21">
        <v>338</v>
      </c>
      <c r="B191" s="32">
        <v>11.25</v>
      </c>
      <c r="C191" s="33">
        <v>33.08</v>
      </c>
      <c r="D191" s="34" t="s">
        <v>74</v>
      </c>
      <c r="E191" s="35" t="s">
        <v>25</v>
      </c>
      <c r="F191" s="22">
        <v>0.8</v>
      </c>
      <c r="G191" s="22">
        <v>0.6</v>
      </c>
      <c r="H191" s="22">
        <v>20.6</v>
      </c>
      <c r="I191" s="23">
        <v>92</v>
      </c>
      <c r="J191" s="23">
        <v>91</v>
      </c>
      <c r="K191" s="23">
        <v>24</v>
      </c>
      <c r="L191" s="23">
        <v>32</v>
      </c>
      <c r="M191" s="24">
        <v>4.5999999999999996</v>
      </c>
      <c r="N191" s="24">
        <v>0.04</v>
      </c>
      <c r="O191" s="24">
        <v>10</v>
      </c>
      <c r="P191" s="24">
        <v>0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ht="14.25" customHeight="1" x14ac:dyDescent="0.25">
      <c r="A192" s="32">
        <v>382</v>
      </c>
      <c r="B192" s="32">
        <v>9.2899999999999991</v>
      </c>
      <c r="C192" s="33">
        <v>15.65</v>
      </c>
      <c r="D192" s="34" t="s">
        <v>91</v>
      </c>
      <c r="E192" s="35" t="s">
        <v>25</v>
      </c>
      <c r="F192" s="36">
        <v>3.9</v>
      </c>
      <c r="G192" s="36">
        <v>3.1</v>
      </c>
      <c r="H192" s="36">
        <v>21.1</v>
      </c>
      <c r="I192" s="37">
        <v>128</v>
      </c>
      <c r="J192" s="37">
        <v>126</v>
      </c>
      <c r="K192" s="37">
        <v>31</v>
      </c>
      <c r="L192" s="37">
        <v>116</v>
      </c>
      <c r="M192" s="33">
        <v>1.03</v>
      </c>
      <c r="N192" s="33">
        <v>0.04</v>
      </c>
      <c r="O192" s="33">
        <v>1.3</v>
      </c>
      <c r="P192" s="33">
        <v>0.02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ht="14.25" customHeight="1" x14ac:dyDescent="0.25">
      <c r="A193" s="21"/>
      <c r="B193" s="21">
        <v>1.65</v>
      </c>
      <c r="C193" s="33">
        <v>3.15</v>
      </c>
      <c r="D193" s="40" t="s">
        <v>28</v>
      </c>
      <c r="E193" s="28" t="s">
        <v>29</v>
      </c>
      <c r="F193" s="22">
        <v>2</v>
      </c>
      <c r="G193" s="22">
        <v>0.5</v>
      </c>
      <c r="H193" s="22">
        <v>14.3</v>
      </c>
      <c r="I193" s="23">
        <v>70</v>
      </c>
      <c r="J193" s="23">
        <v>10</v>
      </c>
      <c r="K193" s="23">
        <v>0</v>
      </c>
      <c r="L193" s="23">
        <v>0</v>
      </c>
      <c r="M193" s="24">
        <v>0.5</v>
      </c>
      <c r="N193" s="24">
        <v>0.08</v>
      </c>
      <c r="O193" s="24">
        <v>0</v>
      </c>
      <c r="P193" s="24">
        <v>0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ht="14.25" customHeight="1" x14ac:dyDescent="0.25">
      <c r="A194" s="21"/>
      <c r="B194" s="50">
        <f>SUM(B189:B193)</f>
        <v>43.129999999999995</v>
      </c>
      <c r="C194" s="50">
        <f>SUM(C189:C193)</f>
        <v>85.02000000000001</v>
      </c>
      <c r="D194" s="43" t="s">
        <v>30</v>
      </c>
      <c r="E194" s="28"/>
      <c r="F194" s="45">
        <f t="shared" ref="F194:P194" si="36">SUM(F189:F193)</f>
        <v>14.55</v>
      </c>
      <c r="G194" s="45">
        <f t="shared" si="36"/>
        <v>23.6</v>
      </c>
      <c r="H194" s="45">
        <f t="shared" si="36"/>
        <v>93.410000000000011</v>
      </c>
      <c r="I194" s="46">
        <f t="shared" si="36"/>
        <v>646.29999999999995</v>
      </c>
      <c r="J194" s="46">
        <f t="shared" si="36"/>
        <v>437</v>
      </c>
      <c r="K194" s="46">
        <f t="shared" si="36"/>
        <v>99</v>
      </c>
      <c r="L194" s="46">
        <f t="shared" si="36"/>
        <v>362</v>
      </c>
      <c r="M194" s="42">
        <f t="shared" si="36"/>
        <v>6.93</v>
      </c>
      <c r="N194" s="42">
        <f t="shared" si="36"/>
        <v>0.23000000000000004</v>
      </c>
      <c r="O194" s="42">
        <f t="shared" si="36"/>
        <v>13.5</v>
      </c>
      <c r="P194" s="42">
        <f t="shared" si="36"/>
        <v>0.15</v>
      </c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ht="14.25" customHeight="1" x14ac:dyDescent="0.25">
      <c r="A195" s="21"/>
      <c r="B195" s="32"/>
      <c r="C195" s="33"/>
      <c r="D195" s="27" t="s">
        <v>31</v>
      </c>
      <c r="E195" s="28"/>
      <c r="F195" s="22"/>
      <c r="G195" s="22"/>
      <c r="H195" s="22"/>
      <c r="I195" s="23"/>
      <c r="J195" s="23"/>
      <c r="K195" s="23"/>
      <c r="L195" s="23"/>
      <c r="M195" s="24"/>
      <c r="N195" s="24"/>
      <c r="O195" s="24"/>
      <c r="P195" s="24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ht="27.75" customHeight="1" x14ac:dyDescent="0.25">
      <c r="A196" s="21">
        <v>96</v>
      </c>
      <c r="B196" s="32">
        <v>19.649999999999999</v>
      </c>
      <c r="C196" s="33">
        <v>26.79</v>
      </c>
      <c r="D196" s="38" t="s">
        <v>140</v>
      </c>
      <c r="E196" s="35" t="s">
        <v>120</v>
      </c>
      <c r="F196" s="36">
        <v>4.7</v>
      </c>
      <c r="G196" s="36">
        <v>5.4</v>
      </c>
      <c r="H196" s="36">
        <v>16.8</v>
      </c>
      <c r="I196" s="37">
        <v>135</v>
      </c>
      <c r="J196" s="37">
        <v>23</v>
      </c>
      <c r="K196" s="37">
        <v>26</v>
      </c>
      <c r="L196" s="37">
        <v>102</v>
      </c>
      <c r="M196" s="33">
        <v>1.1599999999999999</v>
      </c>
      <c r="N196" s="33">
        <v>0.1</v>
      </c>
      <c r="O196" s="33">
        <v>7.1</v>
      </c>
      <c r="P196" s="33">
        <v>0.01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ht="14.25" customHeight="1" x14ac:dyDescent="0.25">
      <c r="A197" s="32">
        <v>285</v>
      </c>
      <c r="B197" s="32">
        <v>29.17</v>
      </c>
      <c r="C197" s="33">
        <v>54.8</v>
      </c>
      <c r="D197" s="34" t="s">
        <v>141</v>
      </c>
      <c r="E197" s="35" t="s">
        <v>142</v>
      </c>
      <c r="F197" s="36">
        <v>21</v>
      </c>
      <c r="G197" s="36">
        <v>21.2</v>
      </c>
      <c r="H197" s="36">
        <v>39.6</v>
      </c>
      <c r="I197" s="37">
        <v>434</v>
      </c>
      <c r="J197" s="37">
        <v>19</v>
      </c>
      <c r="K197" s="37">
        <v>21</v>
      </c>
      <c r="L197" s="37">
        <v>123</v>
      </c>
      <c r="M197" s="33">
        <v>1.8</v>
      </c>
      <c r="N197" s="33">
        <v>0.2</v>
      </c>
      <c r="O197" s="33">
        <v>0</v>
      </c>
      <c r="P197" s="33">
        <v>0.02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ht="14.25" customHeight="1" x14ac:dyDescent="0.25">
      <c r="A198" s="32" t="s">
        <v>143</v>
      </c>
      <c r="B198" s="32"/>
      <c r="C198" s="33">
        <v>9.89</v>
      </c>
      <c r="D198" s="34" t="s">
        <v>144</v>
      </c>
      <c r="E198" s="35" t="s">
        <v>145</v>
      </c>
      <c r="F198" s="36">
        <v>0.7</v>
      </c>
      <c r="G198" s="36">
        <v>2.8</v>
      </c>
      <c r="H198" s="36">
        <v>4.5999999999999996</v>
      </c>
      <c r="I198" s="37">
        <v>47</v>
      </c>
      <c r="J198" s="37">
        <v>19</v>
      </c>
      <c r="K198" s="37">
        <v>8</v>
      </c>
      <c r="L198" s="37">
        <v>18</v>
      </c>
      <c r="M198" s="33">
        <v>0.5</v>
      </c>
      <c r="N198" s="33">
        <v>0.02</v>
      </c>
      <c r="O198" s="33">
        <v>5.8</v>
      </c>
      <c r="P198" s="33">
        <v>0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ht="14.25" customHeight="1" x14ac:dyDescent="0.25">
      <c r="A199" s="21">
        <v>348</v>
      </c>
      <c r="B199" s="32">
        <v>7.14</v>
      </c>
      <c r="C199" s="33">
        <v>6.69</v>
      </c>
      <c r="D199" s="58" t="s">
        <v>128</v>
      </c>
      <c r="E199" s="28" t="s">
        <v>25</v>
      </c>
      <c r="F199" s="22">
        <v>1</v>
      </c>
      <c r="G199" s="22">
        <v>0</v>
      </c>
      <c r="H199" s="22">
        <v>13.2</v>
      </c>
      <c r="I199" s="23">
        <v>86</v>
      </c>
      <c r="J199" s="23">
        <v>33</v>
      </c>
      <c r="K199" s="23">
        <v>21</v>
      </c>
      <c r="L199" s="23">
        <v>29</v>
      </c>
      <c r="M199" s="24">
        <v>0.69</v>
      </c>
      <c r="N199" s="24">
        <v>0.02</v>
      </c>
      <c r="O199" s="24">
        <v>0.89</v>
      </c>
      <c r="P199" s="24">
        <v>0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s="7" customFormat="1" ht="25.5" customHeight="1" x14ac:dyDescent="0.25">
      <c r="A200" s="21"/>
      <c r="B200" s="32">
        <v>2.92</v>
      </c>
      <c r="C200" s="33">
        <v>4.92</v>
      </c>
      <c r="D200" s="40" t="s">
        <v>39</v>
      </c>
      <c r="E200" s="28" t="s">
        <v>40</v>
      </c>
      <c r="F200" s="22">
        <v>3.8</v>
      </c>
      <c r="G200" s="22">
        <v>0.8</v>
      </c>
      <c r="H200" s="22">
        <v>25.1</v>
      </c>
      <c r="I200" s="23">
        <v>123</v>
      </c>
      <c r="J200" s="23">
        <v>28</v>
      </c>
      <c r="K200" s="23">
        <v>0</v>
      </c>
      <c r="L200" s="23">
        <v>0</v>
      </c>
      <c r="M200" s="24">
        <v>1.48</v>
      </c>
      <c r="N200" s="24">
        <v>0.17</v>
      </c>
      <c r="O200" s="24">
        <v>0</v>
      </c>
      <c r="P200" s="24">
        <v>0</v>
      </c>
    </row>
    <row r="201" spans="1:255" ht="14.25" customHeight="1" x14ac:dyDescent="0.25">
      <c r="A201" s="21"/>
      <c r="B201" s="82">
        <f>SUM(B196:B200)</f>
        <v>58.88</v>
      </c>
      <c r="C201" s="83">
        <f>SUM(C196:C200)</f>
        <v>103.09</v>
      </c>
      <c r="D201" s="43" t="s">
        <v>30</v>
      </c>
      <c r="E201" s="28"/>
      <c r="F201" s="45">
        <f t="shared" ref="F201:P201" si="37">SUM(F196:F200)</f>
        <v>31.2</v>
      </c>
      <c r="G201" s="45">
        <f t="shared" si="37"/>
        <v>30.200000000000003</v>
      </c>
      <c r="H201" s="45">
        <f t="shared" si="37"/>
        <v>99.300000000000011</v>
      </c>
      <c r="I201" s="46">
        <f t="shared" si="37"/>
        <v>825</v>
      </c>
      <c r="J201" s="46">
        <f t="shared" si="37"/>
        <v>122</v>
      </c>
      <c r="K201" s="46">
        <f t="shared" si="37"/>
        <v>76</v>
      </c>
      <c r="L201" s="46">
        <f t="shared" si="37"/>
        <v>272</v>
      </c>
      <c r="M201" s="42">
        <f t="shared" si="37"/>
        <v>5.6300000000000008</v>
      </c>
      <c r="N201" s="42">
        <f t="shared" si="37"/>
        <v>0.51000000000000012</v>
      </c>
      <c r="O201" s="42">
        <f t="shared" si="37"/>
        <v>13.79</v>
      </c>
      <c r="P201" s="42">
        <f t="shared" si="37"/>
        <v>0.03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ht="14.25" customHeight="1" x14ac:dyDescent="0.25">
      <c r="A202" s="21"/>
      <c r="B202" s="32"/>
      <c r="C202" s="33"/>
      <c r="D202" s="27" t="s">
        <v>41</v>
      </c>
      <c r="E202" s="28"/>
      <c r="F202" s="22"/>
      <c r="G202" s="22"/>
      <c r="H202" s="22"/>
      <c r="I202" s="23"/>
      <c r="J202" s="23"/>
      <c r="K202" s="23"/>
      <c r="L202" s="23"/>
      <c r="M202" s="24"/>
      <c r="N202" s="24"/>
      <c r="O202" s="24"/>
      <c r="P202" s="24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1:255" ht="14.25" customHeight="1" x14ac:dyDescent="0.25">
      <c r="A203" s="32"/>
      <c r="B203" s="32"/>
      <c r="C203" s="33">
        <v>29.62</v>
      </c>
      <c r="D203" s="39" t="s">
        <v>113</v>
      </c>
      <c r="E203" s="35" t="s">
        <v>25</v>
      </c>
      <c r="F203" s="36">
        <v>2</v>
      </c>
      <c r="G203" s="36">
        <v>1</v>
      </c>
      <c r="H203" s="36">
        <v>22</v>
      </c>
      <c r="I203" s="37">
        <v>100</v>
      </c>
      <c r="J203" s="37">
        <v>0</v>
      </c>
      <c r="K203" s="37">
        <v>0</v>
      </c>
      <c r="L203" s="37">
        <v>0</v>
      </c>
      <c r="M203" s="33">
        <v>0</v>
      </c>
      <c r="N203" s="33">
        <v>0</v>
      </c>
      <c r="O203" s="33">
        <v>0</v>
      </c>
      <c r="P203" s="33">
        <v>0</v>
      </c>
      <c r="Q203" s="3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ht="14.25" customHeight="1" x14ac:dyDescent="0.25">
      <c r="A204" s="32" t="s">
        <v>97</v>
      </c>
      <c r="B204" s="32"/>
      <c r="C204" s="33"/>
      <c r="D204" s="39" t="s">
        <v>98</v>
      </c>
      <c r="E204" s="35" t="s">
        <v>99</v>
      </c>
      <c r="F204" s="36">
        <v>5.7</v>
      </c>
      <c r="G204" s="22">
        <v>5.9</v>
      </c>
      <c r="H204" s="22">
        <v>34.1</v>
      </c>
      <c r="I204" s="23">
        <v>212</v>
      </c>
      <c r="J204" s="23">
        <v>25</v>
      </c>
      <c r="K204" s="23">
        <v>10</v>
      </c>
      <c r="L204" s="23">
        <v>54</v>
      </c>
      <c r="M204" s="24">
        <v>0.62</v>
      </c>
      <c r="N204" s="24">
        <v>7.0000000000000007E-2</v>
      </c>
      <c r="O204" s="24">
        <v>0.04</v>
      </c>
      <c r="P204" s="24">
        <v>0.01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ht="14.25" customHeight="1" x14ac:dyDescent="0.25">
      <c r="A205" s="21"/>
      <c r="B205" s="49">
        <f>SUM(B203:B204)</f>
        <v>0</v>
      </c>
      <c r="C205" s="50">
        <f>SUM(C203:C204)</f>
        <v>29.62</v>
      </c>
      <c r="D205" s="43" t="s">
        <v>30</v>
      </c>
      <c r="E205" s="28"/>
      <c r="F205" s="45">
        <f t="shared" ref="F205:P205" si="38">SUM(F203:F204)</f>
        <v>7.7</v>
      </c>
      <c r="G205" s="45">
        <f t="shared" si="38"/>
        <v>6.9</v>
      </c>
      <c r="H205" s="45">
        <f t="shared" si="38"/>
        <v>56.1</v>
      </c>
      <c r="I205" s="46">
        <f t="shared" si="38"/>
        <v>312</v>
      </c>
      <c r="J205" s="46">
        <f t="shared" si="38"/>
        <v>25</v>
      </c>
      <c r="K205" s="46">
        <f t="shared" si="38"/>
        <v>10</v>
      </c>
      <c r="L205" s="46">
        <f t="shared" si="38"/>
        <v>54</v>
      </c>
      <c r="M205" s="42">
        <f t="shared" si="38"/>
        <v>0.62</v>
      </c>
      <c r="N205" s="42">
        <f t="shared" si="38"/>
        <v>7.0000000000000007E-2</v>
      </c>
      <c r="O205" s="42">
        <f t="shared" si="38"/>
        <v>0.04</v>
      </c>
      <c r="P205" s="42">
        <f t="shared" si="38"/>
        <v>0.01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1:255" ht="14.25" customHeight="1" x14ac:dyDescent="0.25">
      <c r="A206" s="21"/>
      <c r="B206" s="32"/>
      <c r="C206" s="33"/>
      <c r="D206" s="84" t="s">
        <v>47</v>
      </c>
      <c r="E206" s="28"/>
      <c r="F206" s="54">
        <f t="shared" ref="F206:P206" si="39">F205+F201+F194</f>
        <v>53.45</v>
      </c>
      <c r="G206" s="54">
        <f t="shared" si="39"/>
        <v>60.7</v>
      </c>
      <c r="H206" s="54">
        <f t="shared" si="39"/>
        <v>248.81</v>
      </c>
      <c r="I206" s="55">
        <f t="shared" si="39"/>
        <v>1783.3</v>
      </c>
      <c r="J206" s="55">
        <f t="shared" si="39"/>
        <v>584</v>
      </c>
      <c r="K206" s="55">
        <f t="shared" si="39"/>
        <v>185</v>
      </c>
      <c r="L206" s="55">
        <f t="shared" si="39"/>
        <v>688</v>
      </c>
      <c r="M206" s="56">
        <f t="shared" si="39"/>
        <v>13.18</v>
      </c>
      <c r="N206" s="56">
        <f t="shared" si="39"/>
        <v>0.81</v>
      </c>
      <c r="O206" s="56">
        <f t="shared" si="39"/>
        <v>27.33</v>
      </c>
      <c r="P206" s="56">
        <f t="shared" si="39"/>
        <v>0.19</v>
      </c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spans="1:255" ht="14.25" customHeight="1" x14ac:dyDescent="0.25">
      <c r="A207" s="21"/>
      <c r="B207" s="32"/>
      <c r="C207" s="33"/>
      <c r="D207" s="26" t="s">
        <v>100</v>
      </c>
      <c r="E207" s="28"/>
      <c r="F207" s="22"/>
      <c r="G207" s="22"/>
      <c r="H207" s="22"/>
      <c r="I207" s="23"/>
      <c r="J207" s="23"/>
      <c r="K207" s="23"/>
      <c r="L207" s="23"/>
      <c r="M207" s="24"/>
      <c r="N207" s="24"/>
      <c r="O207" s="24"/>
      <c r="P207" s="24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ht="14.25" customHeight="1" x14ac:dyDescent="0.25">
      <c r="A208" s="21"/>
      <c r="B208" s="32"/>
      <c r="C208" s="33"/>
      <c r="D208" s="27" t="s">
        <v>49</v>
      </c>
      <c r="E208" s="28"/>
      <c r="F208" s="22"/>
      <c r="G208" s="22"/>
      <c r="H208" s="22"/>
      <c r="I208" s="23"/>
      <c r="J208" s="23"/>
      <c r="K208" s="23"/>
      <c r="L208" s="23"/>
      <c r="M208" s="24"/>
      <c r="N208" s="24"/>
      <c r="O208" s="24"/>
      <c r="P208" s="24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1:256" ht="14.25" customHeight="1" x14ac:dyDescent="0.25">
      <c r="A209" s="32">
        <v>14</v>
      </c>
      <c r="B209" s="33">
        <v>7.94</v>
      </c>
      <c r="C209" s="33">
        <v>10.08</v>
      </c>
      <c r="D209" s="34" t="s">
        <v>50</v>
      </c>
      <c r="E209" s="35" t="s">
        <v>23</v>
      </c>
      <c r="F209" s="36">
        <v>0.2</v>
      </c>
      <c r="G209" s="36">
        <v>9.3000000000000007</v>
      </c>
      <c r="H209" s="36">
        <v>3.3</v>
      </c>
      <c r="I209" s="37">
        <v>98</v>
      </c>
      <c r="J209" s="37">
        <v>0</v>
      </c>
      <c r="K209" s="37">
        <v>0</v>
      </c>
      <c r="L209" s="37">
        <v>0</v>
      </c>
      <c r="M209" s="33">
        <v>0</v>
      </c>
      <c r="N209" s="33">
        <v>0</v>
      </c>
      <c r="O209" s="33">
        <v>0</v>
      </c>
      <c r="P209" s="33">
        <v>0</v>
      </c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6" ht="14.25" customHeight="1" x14ac:dyDescent="0.25">
      <c r="A210" s="32">
        <v>265</v>
      </c>
      <c r="B210" s="32">
        <v>41.1</v>
      </c>
      <c r="C210" s="33">
        <v>59.55</v>
      </c>
      <c r="D210" s="39" t="s">
        <v>121</v>
      </c>
      <c r="E210" s="35" t="s">
        <v>25</v>
      </c>
      <c r="F210" s="36">
        <v>12.7</v>
      </c>
      <c r="G210" s="36">
        <v>12.8</v>
      </c>
      <c r="H210" s="36">
        <v>36</v>
      </c>
      <c r="I210" s="37">
        <v>309</v>
      </c>
      <c r="J210" s="37">
        <v>9</v>
      </c>
      <c r="K210" s="37">
        <v>42</v>
      </c>
      <c r="L210" s="37">
        <v>189</v>
      </c>
      <c r="M210" s="33">
        <v>1.61</v>
      </c>
      <c r="N210" s="33">
        <v>0.08</v>
      </c>
      <c r="O210" s="33">
        <v>0.72</v>
      </c>
      <c r="P210" s="33">
        <v>0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  <row r="211" spans="1:256" s="47" customFormat="1" ht="14.25" customHeight="1" x14ac:dyDescent="0.25">
      <c r="A211" s="32">
        <v>71</v>
      </c>
      <c r="B211" s="32">
        <v>4.29</v>
      </c>
      <c r="C211" s="33">
        <v>9.08</v>
      </c>
      <c r="D211" s="38" t="s">
        <v>133</v>
      </c>
      <c r="E211" s="35" t="s">
        <v>145</v>
      </c>
      <c r="F211" s="36">
        <v>0.5</v>
      </c>
      <c r="G211" s="36">
        <v>0.1</v>
      </c>
      <c r="H211" s="36">
        <v>1.5</v>
      </c>
      <c r="I211" s="37">
        <v>8</v>
      </c>
      <c r="J211" s="37">
        <v>14</v>
      </c>
      <c r="K211" s="37">
        <v>8</v>
      </c>
      <c r="L211" s="37">
        <v>25</v>
      </c>
      <c r="M211" s="33">
        <v>0.36</v>
      </c>
      <c r="N211" s="33">
        <v>0.02</v>
      </c>
      <c r="O211" s="33">
        <v>6</v>
      </c>
      <c r="P211" s="33">
        <v>0</v>
      </c>
      <c r="IV211" s="48"/>
    </row>
    <row r="212" spans="1:256" ht="14.25" customHeight="1" x14ac:dyDescent="0.25">
      <c r="A212" s="32">
        <v>377</v>
      </c>
      <c r="B212" s="33">
        <v>1.96</v>
      </c>
      <c r="C212" s="33">
        <v>2.77</v>
      </c>
      <c r="D212" s="39" t="s">
        <v>54</v>
      </c>
      <c r="E212" s="35" t="s">
        <v>55</v>
      </c>
      <c r="F212" s="36">
        <v>0.3</v>
      </c>
      <c r="G212" s="36">
        <v>0.1</v>
      </c>
      <c r="H212" s="36">
        <v>10.3</v>
      </c>
      <c r="I212" s="37">
        <v>43</v>
      </c>
      <c r="J212" s="37">
        <v>8</v>
      </c>
      <c r="K212" s="37">
        <v>5</v>
      </c>
      <c r="L212" s="37">
        <v>10</v>
      </c>
      <c r="M212" s="33">
        <v>0.89</v>
      </c>
      <c r="N212" s="33">
        <v>0</v>
      </c>
      <c r="O212" s="33">
        <v>2.9</v>
      </c>
      <c r="P212" s="33">
        <v>0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</row>
    <row r="213" spans="1:256" ht="14.25" customHeight="1" x14ac:dyDescent="0.25">
      <c r="A213" s="21"/>
      <c r="B213" s="21">
        <v>1.65</v>
      </c>
      <c r="C213" s="33">
        <v>3.15</v>
      </c>
      <c r="D213" s="40" t="s">
        <v>28</v>
      </c>
      <c r="E213" s="28" t="s">
        <v>29</v>
      </c>
      <c r="F213" s="22">
        <v>2</v>
      </c>
      <c r="G213" s="22">
        <v>0.5</v>
      </c>
      <c r="H213" s="22">
        <v>14.3</v>
      </c>
      <c r="I213" s="23">
        <v>70</v>
      </c>
      <c r="J213" s="23">
        <v>10</v>
      </c>
      <c r="K213" s="23">
        <v>0</v>
      </c>
      <c r="L213" s="23">
        <v>0</v>
      </c>
      <c r="M213" s="24">
        <v>0.5</v>
      </c>
      <c r="N213" s="24">
        <v>0.08</v>
      </c>
      <c r="O213" s="24">
        <v>0</v>
      </c>
      <c r="P213" s="24">
        <v>0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</row>
    <row r="214" spans="1:256" ht="14.25" customHeight="1" x14ac:dyDescent="0.25">
      <c r="A214" s="21"/>
      <c r="B214" s="50">
        <f>SUM(B209:B213)</f>
        <v>56.94</v>
      </c>
      <c r="C214" s="50">
        <f>SUM(C209:C213)</f>
        <v>84.63</v>
      </c>
      <c r="D214" s="43" t="s">
        <v>30</v>
      </c>
      <c r="E214" s="28"/>
      <c r="F214" s="45">
        <f t="shared" ref="F214:P214" si="40">SUM(F209:F213)</f>
        <v>15.7</v>
      </c>
      <c r="G214" s="45">
        <f t="shared" si="40"/>
        <v>22.800000000000004</v>
      </c>
      <c r="H214" s="45">
        <f t="shared" si="40"/>
        <v>65.399999999999991</v>
      </c>
      <c r="I214" s="46">
        <f t="shared" si="40"/>
        <v>528</v>
      </c>
      <c r="J214" s="46">
        <f t="shared" si="40"/>
        <v>41</v>
      </c>
      <c r="K214" s="46">
        <f t="shared" si="40"/>
        <v>55</v>
      </c>
      <c r="L214" s="46">
        <f t="shared" si="40"/>
        <v>224</v>
      </c>
      <c r="M214" s="42">
        <f t="shared" si="40"/>
        <v>3.3600000000000003</v>
      </c>
      <c r="N214" s="42">
        <f t="shared" si="40"/>
        <v>0.18</v>
      </c>
      <c r="O214" s="42">
        <f t="shared" si="40"/>
        <v>9.6199999999999992</v>
      </c>
      <c r="P214" s="42">
        <f t="shared" si="40"/>
        <v>0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</row>
    <row r="215" spans="1:256" ht="14.25" customHeight="1" x14ac:dyDescent="0.25">
      <c r="A215" s="21"/>
      <c r="B215" s="32"/>
      <c r="C215" s="32"/>
      <c r="D215" s="27" t="s">
        <v>146</v>
      </c>
      <c r="E215" s="28"/>
      <c r="F215" s="22"/>
      <c r="G215" s="22"/>
      <c r="H215" s="22"/>
      <c r="I215" s="23"/>
      <c r="J215" s="23"/>
      <c r="K215" s="23"/>
      <c r="L215" s="23"/>
      <c r="M215" s="24"/>
      <c r="N215" s="24"/>
      <c r="O215" s="24"/>
      <c r="P215" s="24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</row>
    <row r="216" spans="1:256" ht="14.25" customHeight="1" x14ac:dyDescent="0.25">
      <c r="A216" s="21">
        <v>120</v>
      </c>
      <c r="B216" s="32">
        <v>9.35</v>
      </c>
      <c r="C216" s="33">
        <v>13.75</v>
      </c>
      <c r="D216" s="38" t="s">
        <v>147</v>
      </c>
      <c r="E216" s="35" t="s">
        <v>148</v>
      </c>
      <c r="F216" s="22">
        <v>5.8</v>
      </c>
      <c r="G216" s="22">
        <v>4.8</v>
      </c>
      <c r="H216" s="22">
        <v>21.6</v>
      </c>
      <c r="I216" s="23">
        <v>153</v>
      </c>
      <c r="J216" s="23">
        <v>154</v>
      </c>
      <c r="K216" s="23">
        <v>21</v>
      </c>
      <c r="L216" s="23">
        <v>131</v>
      </c>
      <c r="M216" s="24">
        <v>0.45</v>
      </c>
      <c r="N216" s="24">
        <v>0.05</v>
      </c>
      <c r="O216" s="24">
        <v>1.6</v>
      </c>
      <c r="P216" s="24">
        <v>0.03</v>
      </c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</row>
    <row r="217" spans="1:256" ht="14.25" customHeight="1" x14ac:dyDescent="0.25">
      <c r="A217" s="32" t="s">
        <v>94</v>
      </c>
      <c r="B217" s="32">
        <v>32.450000000000003</v>
      </c>
      <c r="C217" s="33">
        <v>60.88</v>
      </c>
      <c r="D217" s="39" t="s">
        <v>95</v>
      </c>
      <c r="E217" s="35" t="s">
        <v>35</v>
      </c>
      <c r="F217" s="22">
        <v>24</v>
      </c>
      <c r="G217" s="22">
        <v>16.7</v>
      </c>
      <c r="H217" s="22">
        <v>12.4</v>
      </c>
      <c r="I217" s="23">
        <v>296</v>
      </c>
      <c r="J217" s="23">
        <v>17</v>
      </c>
      <c r="K217" s="23">
        <v>89</v>
      </c>
      <c r="L217" s="23">
        <v>173</v>
      </c>
      <c r="M217" s="24">
        <v>2.11</v>
      </c>
      <c r="N217" s="24">
        <v>0.11</v>
      </c>
      <c r="O217" s="24">
        <v>1.66</v>
      </c>
      <c r="P217" s="24">
        <v>0.08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</row>
    <row r="218" spans="1:256" ht="14.25" customHeight="1" x14ac:dyDescent="0.25">
      <c r="A218" s="21">
        <v>312</v>
      </c>
      <c r="B218" s="32">
        <v>14.2</v>
      </c>
      <c r="C218" s="33">
        <v>17.97</v>
      </c>
      <c r="D218" s="39" t="s">
        <v>62</v>
      </c>
      <c r="E218" s="28" t="s">
        <v>37</v>
      </c>
      <c r="F218" s="22">
        <v>3.8</v>
      </c>
      <c r="G218" s="22">
        <v>6.3</v>
      </c>
      <c r="H218" s="22">
        <v>14.5</v>
      </c>
      <c r="I218" s="23">
        <v>130</v>
      </c>
      <c r="J218" s="23">
        <v>46</v>
      </c>
      <c r="K218" s="23">
        <v>33</v>
      </c>
      <c r="L218" s="23">
        <v>99</v>
      </c>
      <c r="M218" s="24">
        <v>1.18</v>
      </c>
      <c r="N218" s="24">
        <v>1.0999999999999999E-2</v>
      </c>
      <c r="O218" s="24">
        <v>0.36</v>
      </c>
      <c r="P218" s="24">
        <v>5.6000000000000001E-2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</row>
    <row r="219" spans="1:256" ht="14.25" customHeight="1" x14ac:dyDescent="0.25">
      <c r="A219" s="21" t="s">
        <v>63</v>
      </c>
      <c r="B219" s="32">
        <v>4.8600000000000003</v>
      </c>
      <c r="C219" s="33">
        <v>8.0299999999999994</v>
      </c>
      <c r="D219" s="25" t="s">
        <v>64</v>
      </c>
      <c r="E219" s="28" t="s">
        <v>25</v>
      </c>
      <c r="F219" s="36">
        <v>0</v>
      </c>
      <c r="G219" s="36">
        <v>0</v>
      </c>
      <c r="H219" s="36">
        <v>15</v>
      </c>
      <c r="I219" s="37">
        <v>60</v>
      </c>
      <c r="J219" s="37">
        <v>1</v>
      </c>
      <c r="K219" s="37">
        <v>0</v>
      </c>
      <c r="L219" s="37">
        <v>0</v>
      </c>
      <c r="M219" s="33">
        <v>0.05</v>
      </c>
      <c r="N219" s="33">
        <v>0</v>
      </c>
      <c r="O219" s="33">
        <v>0</v>
      </c>
      <c r="P219" s="33">
        <v>0</v>
      </c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</row>
    <row r="220" spans="1:256" s="7" customFormat="1" ht="25.5" customHeight="1" x14ac:dyDescent="0.25">
      <c r="A220" s="21"/>
      <c r="B220" s="32">
        <v>2.92</v>
      </c>
      <c r="C220" s="33">
        <v>4.92</v>
      </c>
      <c r="D220" s="40" t="s">
        <v>39</v>
      </c>
      <c r="E220" s="28" t="s">
        <v>40</v>
      </c>
      <c r="F220" s="22">
        <v>3.8</v>
      </c>
      <c r="G220" s="22">
        <v>0.8</v>
      </c>
      <c r="H220" s="22">
        <v>25.1</v>
      </c>
      <c r="I220" s="23">
        <v>123</v>
      </c>
      <c r="J220" s="23">
        <v>28</v>
      </c>
      <c r="K220" s="23">
        <v>0</v>
      </c>
      <c r="L220" s="23">
        <v>0</v>
      </c>
      <c r="M220" s="24">
        <v>1.48</v>
      </c>
      <c r="N220" s="24">
        <v>0.17</v>
      </c>
      <c r="O220" s="24">
        <v>0</v>
      </c>
      <c r="P220" s="24">
        <v>0</v>
      </c>
    </row>
    <row r="221" spans="1:256" ht="14.25" customHeight="1" x14ac:dyDescent="0.25">
      <c r="A221" s="21"/>
      <c r="B221" s="49">
        <f>SUM(B216:B220)</f>
        <v>63.78</v>
      </c>
      <c r="C221" s="50">
        <f>SUM(C216:C220)</f>
        <v>105.55</v>
      </c>
      <c r="D221" s="43" t="s">
        <v>30</v>
      </c>
      <c r="E221" s="28"/>
      <c r="F221" s="45">
        <f t="shared" ref="F221:P221" si="41">SUM(F216:F220)</f>
        <v>37.4</v>
      </c>
      <c r="G221" s="45">
        <f t="shared" si="41"/>
        <v>28.6</v>
      </c>
      <c r="H221" s="45">
        <f t="shared" si="41"/>
        <v>88.6</v>
      </c>
      <c r="I221" s="46">
        <f t="shared" si="41"/>
        <v>762</v>
      </c>
      <c r="J221" s="46">
        <f t="shared" si="41"/>
        <v>246</v>
      </c>
      <c r="K221" s="46">
        <f t="shared" si="41"/>
        <v>143</v>
      </c>
      <c r="L221" s="46">
        <f t="shared" si="41"/>
        <v>403</v>
      </c>
      <c r="M221" s="42">
        <f t="shared" si="41"/>
        <v>5.27</v>
      </c>
      <c r="N221" s="42">
        <f t="shared" si="41"/>
        <v>0.34100000000000003</v>
      </c>
      <c r="O221" s="42">
        <f t="shared" si="41"/>
        <v>3.6199999999999997</v>
      </c>
      <c r="P221" s="42">
        <f t="shared" si="41"/>
        <v>0.16600000000000001</v>
      </c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</row>
    <row r="222" spans="1:256" ht="14.25" customHeight="1" x14ac:dyDescent="0.25">
      <c r="A222" s="21"/>
      <c r="B222" s="32"/>
      <c r="C222" s="33"/>
      <c r="D222" s="27" t="s">
        <v>41</v>
      </c>
      <c r="E222" s="28"/>
      <c r="F222" s="22"/>
      <c r="G222" s="22"/>
      <c r="H222" s="22"/>
      <c r="I222" s="23"/>
      <c r="J222" s="23"/>
      <c r="K222" s="23"/>
      <c r="L222" s="23"/>
      <c r="M222" s="24"/>
      <c r="N222" s="24"/>
      <c r="O222" s="24"/>
      <c r="P222" s="24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</row>
    <row r="223" spans="1:256" ht="14.25" customHeight="1" x14ac:dyDescent="0.25">
      <c r="A223" s="32" t="s">
        <v>107</v>
      </c>
      <c r="B223" s="32"/>
      <c r="C223" s="33">
        <v>36.380000000000003</v>
      </c>
      <c r="D223" s="34" t="s">
        <v>108</v>
      </c>
      <c r="E223" s="35" t="s">
        <v>35</v>
      </c>
      <c r="F223" s="36">
        <v>13.5</v>
      </c>
      <c r="G223" s="36">
        <v>10.4</v>
      </c>
      <c r="H223" s="36">
        <v>31.5</v>
      </c>
      <c r="I223" s="37">
        <v>274</v>
      </c>
      <c r="J223" s="37">
        <v>170</v>
      </c>
      <c r="K223" s="37">
        <v>40</v>
      </c>
      <c r="L223" s="37">
        <v>182</v>
      </c>
      <c r="M223" s="33">
        <v>1</v>
      </c>
      <c r="N223" s="33">
        <v>0.09</v>
      </c>
      <c r="O223" s="33">
        <v>0.24</v>
      </c>
      <c r="P223" s="33">
        <v>0.03</v>
      </c>
      <c r="Q223" s="3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</row>
    <row r="224" spans="1:256" ht="14.25" customHeight="1" x14ac:dyDescent="0.25">
      <c r="A224" s="21">
        <v>342</v>
      </c>
      <c r="B224" s="32">
        <v>4.08</v>
      </c>
      <c r="C224" s="33">
        <v>4.74</v>
      </c>
      <c r="D224" s="58" t="s">
        <v>82</v>
      </c>
      <c r="E224" s="28" t="s">
        <v>25</v>
      </c>
      <c r="F224" s="22">
        <v>0.2</v>
      </c>
      <c r="G224" s="22">
        <v>0.2</v>
      </c>
      <c r="H224" s="22">
        <v>13.9</v>
      </c>
      <c r="I224" s="23">
        <v>58</v>
      </c>
      <c r="J224" s="23">
        <v>7</v>
      </c>
      <c r="K224" s="23">
        <v>4</v>
      </c>
      <c r="L224" s="23">
        <v>4</v>
      </c>
      <c r="M224" s="24">
        <v>0.9</v>
      </c>
      <c r="N224" s="24">
        <v>0</v>
      </c>
      <c r="O224" s="24">
        <v>4.0999999999999996</v>
      </c>
      <c r="P224" s="24">
        <v>0</v>
      </c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</row>
    <row r="225" spans="1:255" ht="14.25" customHeight="1" x14ac:dyDescent="0.25">
      <c r="A225" s="21"/>
      <c r="B225" s="49">
        <f>SUM(B223:B224)</f>
        <v>4.08</v>
      </c>
      <c r="C225" s="50">
        <f>SUM(C223:C224)</f>
        <v>41.120000000000005</v>
      </c>
      <c r="D225" s="43" t="s">
        <v>30</v>
      </c>
      <c r="E225" s="28"/>
      <c r="F225" s="86">
        <f t="shared" ref="F225:P225" si="42">SUM(F223:F224)</f>
        <v>13.7</v>
      </c>
      <c r="G225" s="86">
        <f t="shared" si="42"/>
        <v>10.6</v>
      </c>
      <c r="H225" s="86">
        <f t="shared" si="42"/>
        <v>45.4</v>
      </c>
      <c r="I225" s="87">
        <f t="shared" si="42"/>
        <v>332</v>
      </c>
      <c r="J225" s="87">
        <f t="shared" si="42"/>
        <v>177</v>
      </c>
      <c r="K225" s="87">
        <f t="shared" si="42"/>
        <v>44</v>
      </c>
      <c r="L225" s="87">
        <f t="shared" si="42"/>
        <v>186</v>
      </c>
      <c r="M225" s="88">
        <f t="shared" si="42"/>
        <v>1.9</v>
      </c>
      <c r="N225" s="88">
        <f t="shared" si="42"/>
        <v>0.09</v>
      </c>
      <c r="O225" s="88">
        <f t="shared" si="42"/>
        <v>4.34</v>
      </c>
      <c r="P225" s="88">
        <f t="shared" si="42"/>
        <v>0.03</v>
      </c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</row>
    <row r="226" spans="1:255" ht="14.25" customHeight="1" x14ac:dyDescent="0.25">
      <c r="A226" s="21"/>
      <c r="B226" s="32"/>
      <c r="C226" s="33"/>
      <c r="D226" s="84" t="s">
        <v>47</v>
      </c>
      <c r="E226" s="28"/>
      <c r="F226" s="54">
        <f t="shared" ref="F226:P226" si="43">F214+F221+F225</f>
        <v>66.8</v>
      </c>
      <c r="G226" s="54">
        <f t="shared" si="43"/>
        <v>62.000000000000007</v>
      </c>
      <c r="H226" s="54">
        <f t="shared" si="43"/>
        <v>199.4</v>
      </c>
      <c r="I226" s="55">
        <f t="shared" si="43"/>
        <v>1622</v>
      </c>
      <c r="J226" s="55">
        <f t="shared" si="43"/>
        <v>464</v>
      </c>
      <c r="K226" s="55">
        <f t="shared" si="43"/>
        <v>242</v>
      </c>
      <c r="L226" s="55">
        <f t="shared" si="43"/>
        <v>813</v>
      </c>
      <c r="M226" s="56">
        <f t="shared" si="43"/>
        <v>10.53</v>
      </c>
      <c r="N226" s="56">
        <f t="shared" si="43"/>
        <v>0.61099999999999999</v>
      </c>
      <c r="O226" s="56">
        <f t="shared" si="43"/>
        <v>17.579999999999998</v>
      </c>
      <c r="P226" s="56">
        <f t="shared" si="43"/>
        <v>0.19600000000000001</v>
      </c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</row>
    <row r="227" spans="1:255" s="7" customFormat="1" ht="14.25" customHeight="1" x14ac:dyDescent="0.25">
      <c r="A227" s="21"/>
      <c r="B227" s="32"/>
      <c r="C227" s="33"/>
      <c r="D227" s="89" t="s">
        <v>109</v>
      </c>
      <c r="E227" s="64"/>
      <c r="F227" s="69"/>
      <c r="G227" s="69"/>
      <c r="H227" s="69"/>
      <c r="I227" s="70"/>
      <c r="J227" s="70"/>
      <c r="K227" s="70"/>
      <c r="L227" s="70"/>
      <c r="M227" s="71"/>
      <c r="N227" s="71"/>
      <c r="O227" s="71"/>
      <c r="P227" s="71"/>
    </row>
    <row r="228" spans="1:255" ht="14.25" customHeight="1" x14ac:dyDescent="0.25">
      <c r="A228" s="21"/>
      <c r="B228" s="32"/>
      <c r="C228" s="33"/>
      <c r="D228" s="77" t="s">
        <v>49</v>
      </c>
      <c r="E228" s="64"/>
      <c r="F228" s="69"/>
      <c r="G228" s="69"/>
      <c r="H228" s="69"/>
      <c r="I228" s="70"/>
      <c r="J228" s="70"/>
      <c r="K228" s="70"/>
      <c r="L228" s="70"/>
      <c r="M228" s="71"/>
      <c r="N228" s="71"/>
      <c r="O228" s="71"/>
      <c r="P228" s="71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</row>
    <row r="229" spans="1:255" ht="14.25" customHeight="1" x14ac:dyDescent="0.25">
      <c r="A229" s="32"/>
      <c r="B229" s="32">
        <v>9.15</v>
      </c>
      <c r="C229" s="33">
        <v>11.39</v>
      </c>
      <c r="D229" s="34" t="s">
        <v>22</v>
      </c>
      <c r="E229" s="35" t="s">
        <v>23</v>
      </c>
      <c r="F229" s="36">
        <v>0.15</v>
      </c>
      <c r="G229" s="36">
        <v>10.9</v>
      </c>
      <c r="H229" s="36">
        <v>0.21</v>
      </c>
      <c r="I229" s="37">
        <v>99.3</v>
      </c>
      <c r="J229" s="37">
        <v>2</v>
      </c>
      <c r="K229" s="37">
        <v>0</v>
      </c>
      <c r="L229" s="37">
        <v>3</v>
      </c>
      <c r="M229" s="36">
        <v>0.03</v>
      </c>
      <c r="N229" s="36">
        <v>0</v>
      </c>
      <c r="O229" s="36">
        <v>0</v>
      </c>
      <c r="P229" s="36">
        <v>0.09</v>
      </c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</row>
    <row r="230" spans="1:255" s="7" customFormat="1" ht="12.75" customHeight="1" x14ac:dyDescent="0.25">
      <c r="A230" s="21">
        <v>280</v>
      </c>
      <c r="B230" s="32"/>
      <c r="C230" s="33">
        <v>47.84</v>
      </c>
      <c r="D230" s="39" t="s">
        <v>149</v>
      </c>
      <c r="E230" s="28" t="s">
        <v>61</v>
      </c>
      <c r="F230" s="22">
        <v>13.7</v>
      </c>
      <c r="G230" s="22">
        <v>19.399999999999999</v>
      </c>
      <c r="H230" s="22">
        <v>19.7</v>
      </c>
      <c r="I230" s="23">
        <v>308</v>
      </c>
      <c r="J230" s="23">
        <v>49</v>
      </c>
      <c r="K230" s="23">
        <v>24</v>
      </c>
      <c r="L230" s="23">
        <v>165</v>
      </c>
      <c r="M230" s="24">
        <v>1.74</v>
      </c>
      <c r="N230" s="24">
        <v>8.0000000000000002E-3</v>
      </c>
      <c r="O230" s="24">
        <v>0.26</v>
      </c>
      <c r="P230" s="24">
        <v>1.2999999999999999E-2</v>
      </c>
    </row>
    <row r="231" spans="1:255" ht="12.75" customHeight="1" x14ac:dyDescent="0.25">
      <c r="A231" s="32">
        <v>302</v>
      </c>
      <c r="B231" s="32">
        <v>9.6</v>
      </c>
      <c r="C231" s="33">
        <v>12.8</v>
      </c>
      <c r="D231" s="34" t="s">
        <v>36</v>
      </c>
      <c r="E231" s="35" t="s">
        <v>37</v>
      </c>
      <c r="F231" s="36">
        <v>10.199999999999999</v>
      </c>
      <c r="G231" s="36">
        <v>8.8000000000000007</v>
      </c>
      <c r="H231" s="36">
        <v>44.1</v>
      </c>
      <c r="I231" s="37">
        <v>296</v>
      </c>
      <c r="J231" s="37">
        <v>18</v>
      </c>
      <c r="K231" s="37">
        <v>161</v>
      </c>
      <c r="L231" s="37">
        <v>242</v>
      </c>
      <c r="M231" s="33">
        <v>5.4</v>
      </c>
      <c r="N231" s="33">
        <v>0.25</v>
      </c>
      <c r="O231" s="33">
        <v>0</v>
      </c>
      <c r="P231" s="33">
        <v>0.03</v>
      </c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</row>
    <row r="232" spans="1:255" ht="12.75" customHeight="1" x14ac:dyDescent="0.25">
      <c r="A232" s="32" t="s">
        <v>26</v>
      </c>
      <c r="B232" s="32">
        <v>5.1100000000000003</v>
      </c>
      <c r="C232" s="33">
        <v>8.26</v>
      </c>
      <c r="D232" s="39" t="s">
        <v>27</v>
      </c>
      <c r="E232" s="35" t="s">
        <v>25</v>
      </c>
      <c r="F232" s="36">
        <v>2.2999999999999998</v>
      </c>
      <c r="G232" s="36">
        <v>1.4</v>
      </c>
      <c r="H232" s="36">
        <v>22</v>
      </c>
      <c r="I232" s="37">
        <v>110</v>
      </c>
      <c r="J232" s="37">
        <v>60</v>
      </c>
      <c r="K232" s="37">
        <v>7</v>
      </c>
      <c r="L232" s="37">
        <v>45</v>
      </c>
      <c r="M232" s="33">
        <v>0.1</v>
      </c>
      <c r="N232" s="33">
        <v>0.02</v>
      </c>
      <c r="O232" s="33">
        <v>0.65</v>
      </c>
      <c r="P232" s="33">
        <v>0.01</v>
      </c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</row>
    <row r="233" spans="1:255" ht="14.25" customHeight="1" x14ac:dyDescent="0.25">
      <c r="A233" s="21"/>
      <c r="B233" s="21">
        <v>1.65</v>
      </c>
      <c r="C233" s="33">
        <v>3.15</v>
      </c>
      <c r="D233" s="40" t="s">
        <v>28</v>
      </c>
      <c r="E233" s="28" t="s">
        <v>29</v>
      </c>
      <c r="F233" s="22">
        <v>2</v>
      </c>
      <c r="G233" s="22">
        <v>0.5</v>
      </c>
      <c r="H233" s="22">
        <v>14.3</v>
      </c>
      <c r="I233" s="23">
        <v>70</v>
      </c>
      <c r="J233" s="23">
        <v>10</v>
      </c>
      <c r="K233" s="23">
        <v>0</v>
      </c>
      <c r="L233" s="23">
        <v>0</v>
      </c>
      <c r="M233" s="24">
        <v>0.5</v>
      </c>
      <c r="N233" s="24">
        <v>0.08</v>
      </c>
      <c r="O233" s="24">
        <v>0</v>
      </c>
      <c r="P233" s="24">
        <v>0</v>
      </c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</row>
    <row r="234" spans="1:255" s="7" customFormat="1" ht="14.25" customHeight="1" x14ac:dyDescent="0.25">
      <c r="A234" s="21"/>
      <c r="B234" s="32"/>
      <c r="C234" s="50">
        <f>SUM(C229:C233)</f>
        <v>83.440000000000012</v>
      </c>
      <c r="D234" s="43" t="s">
        <v>30</v>
      </c>
      <c r="E234" s="44"/>
      <c r="F234" s="45">
        <f t="shared" ref="F234:P234" si="44">SUM(F229:F233)</f>
        <v>28.349999999999998</v>
      </c>
      <c r="G234" s="45">
        <f t="shared" si="44"/>
        <v>40.999999999999993</v>
      </c>
      <c r="H234" s="45">
        <f t="shared" si="44"/>
        <v>100.31</v>
      </c>
      <c r="I234" s="46">
        <f t="shared" si="44"/>
        <v>883.3</v>
      </c>
      <c r="J234" s="46">
        <f t="shared" si="44"/>
        <v>139</v>
      </c>
      <c r="K234" s="46">
        <f t="shared" si="44"/>
        <v>192</v>
      </c>
      <c r="L234" s="46">
        <f t="shared" si="44"/>
        <v>455</v>
      </c>
      <c r="M234" s="42">
        <f t="shared" si="44"/>
        <v>7.77</v>
      </c>
      <c r="N234" s="42">
        <f t="shared" si="44"/>
        <v>0.35800000000000004</v>
      </c>
      <c r="O234" s="42">
        <f t="shared" si="44"/>
        <v>0.91</v>
      </c>
      <c r="P234" s="42">
        <f t="shared" si="44"/>
        <v>0.14300000000000002</v>
      </c>
    </row>
    <row r="235" spans="1:255" ht="14.25" customHeight="1" x14ac:dyDescent="0.25">
      <c r="A235" s="21"/>
      <c r="B235" s="32"/>
      <c r="C235" s="33"/>
      <c r="D235" s="77" t="s">
        <v>31</v>
      </c>
      <c r="E235" s="64"/>
      <c r="F235" s="69"/>
      <c r="G235" s="69"/>
      <c r="H235" s="69"/>
      <c r="I235" s="70"/>
      <c r="J235" s="70"/>
      <c r="K235" s="70"/>
      <c r="L235" s="70"/>
      <c r="M235" s="71"/>
      <c r="N235" s="71"/>
      <c r="O235" s="71"/>
      <c r="P235" s="71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</row>
    <row r="236" spans="1:255" ht="26.25" customHeight="1" x14ac:dyDescent="0.25">
      <c r="A236" s="21">
        <v>101</v>
      </c>
      <c r="B236" s="32">
        <v>14.66</v>
      </c>
      <c r="C236" s="33">
        <v>20.57</v>
      </c>
      <c r="D236" s="39" t="s">
        <v>150</v>
      </c>
      <c r="E236" s="28" t="s">
        <v>151</v>
      </c>
      <c r="F236" s="22">
        <v>6.1</v>
      </c>
      <c r="G236" s="22">
        <v>7.7</v>
      </c>
      <c r="H236" s="22">
        <v>16.8</v>
      </c>
      <c r="I236" s="23">
        <v>161</v>
      </c>
      <c r="J236" s="23">
        <v>8</v>
      </c>
      <c r="K236" s="23">
        <v>20</v>
      </c>
      <c r="L236" s="23">
        <v>51</v>
      </c>
      <c r="M236" s="24">
        <v>0.73</v>
      </c>
      <c r="N236" s="24">
        <v>0.09</v>
      </c>
      <c r="O236" s="24">
        <v>7.5</v>
      </c>
      <c r="P236" s="24">
        <v>0</v>
      </c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</row>
    <row r="237" spans="1:255" ht="12.75" customHeight="1" x14ac:dyDescent="0.25">
      <c r="A237" s="32">
        <v>284</v>
      </c>
      <c r="B237" s="32">
        <v>35.590000000000003</v>
      </c>
      <c r="C237" s="33">
        <v>54.57</v>
      </c>
      <c r="D237" s="34" t="s">
        <v>152</v>
      </c>
      <c r="E237" s="35" t="s">
        <v>142</v>
      </c>
      <c r="F237" s="22">
        <v>13.5</v>
      </c>
      <c r="G237" s="22">
        <v>16.8</v>
      </c>
      <c r="H237" s="22">
        <v>22.5</v>
      </c>
      <c r="I237" s="23">
        <v>296</v>
      </c>
      <c r="J237" s="23">
        <v>21</v>
      </c>
      <c r="K237" s="23">
        <v>46</v>
      </c>
      <c r="L237" s="23">
        <v>145</v>
      </c>
      <c r="M237" s="24">
        <v>1.9</v>
      </c>
      <c r="N237" s="24">
        <v>0.28999999999999998</v>
      </c>
      <c r="O237" s="24">
        <v>4.66</v>
      </c>
      <c r="P237" s="24">
        <v>0</v>
      </c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</row>
    <row r="238" spans="1:255" ht="25.5" customHeight="1" x14ac:dyDescent="0.25">
      <c r="A238" s="21" t="s">
        <v>153</v>
      </c>
      <c r="B238" s="32">
        <v>7.06</v>
      </c>
      <c r="C238" s="33">
        <v>7.07</v>
      </c>
      <c r="D238" s="40" t="s">
        <v>154</v>
      </c>
      <c r="E238" s="35" t="s">
        <v>73</v>
      </c>
      <c r="F238" s="22">
        <v>0.6</v>
      </c>
      <c r="G238" s="22">
        <v>2</v>
      </c>
      <c r="H238" s="22">
        <v>4.5</v>
      </c>
      <c r="I238" s="23">
        <v>39</v>
      </c>
      <c r="J238" s="23">
        <v>17</v>
      </c>
      <c r="K238" s="23">
        <v>6</v>
      </c>
      <c r="L238" s="23">
        <v>11</v>
      </c>
      <c r="M238" s="24">
        <v>0.2</v>
      </c>
      <c r="N238" s="24">
        <v>0.01</v>
      </c>
      <c r="O238" s="24">
        <v>11</v>
      </c>
      <c r="P238" s="24">
        <v>0</v>
      </c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</row>
    <row r="239" spans="1:255" ht="12.75" customHeight="1" x14ac:dyDescent="0.25">
      <c r="A239" s="21">
        <v>389</v>
      </c>
      <c r="B239" s="32">
        <v>6.81</v>
      </c>
      <c r="C239" s="33">
        <v>14.4</v>
      </c>
      <c r="D239" s="40" t="s">
        <v>126</v>
      </c>
      <c r="E239" s="35" t="s">
        <v>25</v>
      </c>
      <c r="F239" s="22">
        <v>0</v>
      </c>
      <c r="G239" s="22">
        <v>0</v>
      </c>
      <c r="H239" s="22">
        <v>22.4</v>
      </c>
      <c r="I239" s="23">
        <v>90</v>
      </c>
      <c r="J239" s="23">
        <v>0</v>
      </c>
      <c r="K239" s="23">
        <v>0</v>
      </c>
      <c r="L239" s="23">
        <v>0</v>
      </c>
      <c r="M239" s="24">
        <v>0</v>
      </c>
      <c r="N239" s="24">
        <v>0</v>
      </c>
      <c r="O239" s="24">
        <v>0</v>
      </c>
      <c r="P239" s="24">
        <v>0</v>
      </c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</row>
    <row r="240" spans="1:255" ht="25.5" customHeight="1" x14ac:dyDescent="0.25">
      <c r="A240" s="21"/>
      <c r="B240" s="32">
        <v>2.92</v>
      </c>
      <c r="C240" s="33">
        <v>4.92</v>
      </c>
      <c r="D240" s="40" t="s">
        <v>39</v>
      </c>
      <c r="E240" s="28" t="s">
        <v>40</v>
      </c>
      <c r="F240" s="22">
        <v>3.8</v>
      </c>
      <c r="G240" s="22">
        <v>0.8</v>
      </c>
      <c r="H240" s="22">
        <v>25.1</v>
      </c>
      <c r="I240" s="23">
        <v>123</v>
      </c>
      <c r="J240" s="23">
        <v>28</v>
      </c>
      <c r="K240" s="23">
        <v>0</v>
      </c>
      <c r="L240" s="23">
        <v>0</v>
      </c>
      <c r="M240" s="24">
        <v>1.48</v>
      </c>
      <c r="N240" s="24">
        <v>0.17</v>
      </c>
      <c r="O240" s="24">
        <v>0</v>
      </c>
      <c r="P240" s="24">
        <v>0</v>
      </c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</row>
    <row r="241" spans="1:255" ht="14.25" customHeight="1" x14ac:dyDescent="0.25">
      <c r="A241" s="21"/>
      <c r="B241" s="32"/>
      <c r="C241" s="50">
        <f>SUM(C236:C240)</f>
        <v>101.53000000000002</v>
      </c>
      <c r="D241" s="43" t="s">
        <v>30</v>
      </c>
      <c r="E241" s="44"/>
      <c r="F241" s="45">
        <f t="shared" ref="F241:P241" si="45">SUM(F236:F240)</f>
        <v>24.000000000000004</v>
      </c>
      <c r="G241" s="45">
        <f t="shared" si="45"/>
        <v>27.3</v>
      </c>
      <c r="H241" s="45">
        <f t="shared" si="45"/>
        <v>91.299999999999983</v>
      </c>
      <c r="I241" s="46">
        <f t="shared" si="45"/>
        <v>709</v>
      </c>
      <c r="J241" s="46">
        <f t="shared" si="45"/>
        <v>74</v>
      </c>
      <c r="K241" s="46">
        <f t="shared" si="45"/>
        <v>72</v>
      </c>
      <c r="L241" s="46">
        <f t="shared" si="45"/>
        <v>207</v>
      </c>
      <c r="M241" s="42">
        <f t="shared" si="45"/>
        <v>4.3100000000000005</v>
      </c>
      <c r="N241" s="42">
        <f t="shared" si="45"/>
        <v>0.56000000000000005</v>
      </c>
      <c r="O241" s="42">
        <f t="shared" si="45"/>
        <v>23.16</v>
      </c>
      <c r="P241" s="42">
        <f t="shared" si="45"/>
        <v>0</v>
      </c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</row>
    <row r="242" spans="1:255" ht="14.25" customHeight="1" x14ac:dyDescent="0.25">
      <c r="A242" s="21"/>
      <c r="B242" s="32"/>
      <c r="C242" s="33"/>
      <c r="D242" s="27" t="s">
        <v>41</v>
      </c>
      <c r="E242" s="28"/>
      <c r="F242" s="22"/>
      <c r="G242" s="22"/>
      <c r="H242" s="22"/>
      <c r="I242" s="23"/>
      <c r="J242" s="23"/>
      <c r="K242" s="23"/>
      <c r="L242" s="23"/>
      <c r="M242" s="24"/>
      <c r="N242" s="24"/>
      <c r="O242" s="24"/>
      <c r="P242" s="24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</row>
    <row r="243" spans="1:255" ht="27.75" customHeight="1" x14ac:dyDescent="0.25">
      <c r="A243" s="21"/>
      <c r="B243" s="51"/>
      <c r="C243" s="33">
        <v>29.62</v>
      </c>
      <c r="D243" s="25" t="s">
        <v>96</v>
      </c>
      <c r="E243" s="28" t="s">
        <v>25</v>
      </c>
      <c r="F243" s="22">
        <v>2</v>
      </c>
      <c r="G243" s="22">
        <v>6.4</v>
      </c>
      <c r="H243" s="22">
        <v>19</v>
      </c>
      <c r="I243" s="23">
        <v>140</v>
      </c>
      <c r="J243" s="23">
        <v>0</v>
      </c>
      <c r="K243" s="23">
        <v>0</v>
      </c>
      <c r="L243" s="23">
        <v>0</v>
      </c>
      <c r="M243" s="24">
        <v>0</v>
      </c>
      <c r="N243" s="24">
        <v>0</v>
      </c>
      <c r="O243" s="24">
        <v>0</v>
      </c>
      <c r="P243" s="24">
        <v>0</v>
      </c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</row>
    <row r="244" spans="1:255" ht="14.25" customHeight="1" x14ac:dyDescent="0.25">
      <c r="A244" s="32">
        <v>422</v>
      </c>
      <c r="B244" s="32"/>
      <c r="C244" s="33"/>
      <c r="D244" s="39" t="s">
        <v>114</v>
      </c>
      <c r="E244" s="35" t="s">
        <v>80</v>
      </c>
      <c r="F244" s="36">
        <v>6.8</v>
      </c>
      <c r="G244" s="22">
        <v>6.7</v>
      </c>
      <c r="H244" s="22">
        <v>40.700000000000003</v>
      </c>
      <c r="I244" s="23">
        <v>250</v>
      </c>
      <c r="J244" s="23">
        <v>13.8</v>
      </c>
      <c r="K244" s="23">
        <v>10</v>
      </c>
      <c r="L244" s="23">
        <v>54</v>
      </c>
      <c r="M244" s="24">
        <v>0.77</v>
      </c>
      <c r="N244" s="24">
        <v>0.08</v>
      </c>
      <c r="O244" s="24">
        <v>0</v>
      </c>
      <c r="P244" s="24">
        <v>1.2999999999999999E-2</v>
      </c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</row>
    <row r="245" spans="1:255" ht="14.25" customHeight="1" x14ac:dyDescent="0.25">
      <c r="A245" s="21"/>
      <c r="B245" s="49">
        <f>SUM(B243:B244)</f>
        <v>0</v>
      </c>
      <c r="C245" s="50">
        <f>SUM(C243:C244)</f>
        <v>29.62</v>
      </c>
      <c r="D245" s="43" t="s">
        <v>30</v>
      </c>
      <c r="E245" s="28"/>
      <c r="F245" s="45">
        <f t="shared" ref="F245:P245" si="46">SUM(F243:F244)</f>
        <v>8.8000000000000007</v>
      </c>
      <c r="G245" s="45">
        <f t="shared" si="46"/>
        <v>13.100000000000001</v>
      </c>
      <c r="H245" s="45">
        <f t="shared" si="46"/>
        <v>59.7</v>
      </c>
      <c r="I245" s="46">
        <f t="shared" si="46"/>
        <v>390</v>
      </c>
      <c r="J245" s="46">
        <f t="shared" si="46"/>
        <v>13.8</v>
      </c>
      <c r="K245" s="46">
        <f t="shared" si="46"/>
        <v>10</v>
      </c>
      <c r="L245" s="46">
        <f t="shared" si="46"/>
        <v>54</v>
      </c>
      <c r="M245" s="42">
        <f t="shared" si="46"/>
        <v>0.77</v>
      </c>
      <c r="N245" s="42">
        <f t="shared" si="46"/>
        <v>0.08</v>
      </c>
      <c r="O245" s="42">
        <f t="shared" si="46"/>
        <v>0</v>
      </c>
      <c r="P245" s="42">
        <f t="shared" si="46"/>
        <v>1.2999999999999999E-2</v>
      </c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</row>
    <row r="246" spans="1:255" ht="14.25" customHeight="1" x14ac:dyDescent="0.25">
      <c r="A246" s="21"/>
      <c r="B246" s="32"/>
      <c r="C246" s="33"/>
      <c r="D246" s="81" t="s">
        <v>47</v>
      </c>
      <c r="E246" s="64"/>
      <c r="F246" s="69">
        <f t="shared" ref="F246:P246" si="47">F234+F241</f>
        <v>52.35</v>
      </c>
      <c r="G246" s="69">
        <f t="shared" si="47"/>
        <v>68.3</v>
      </c>
      <c r="H246" s="69">
        <f t="shared" si="47"/>
        <v>191.60999999999999</v>
      </c>
      <c r="I246" s="70">
        <f t="shared" si="47"/>
        <v>1592.3</v>
      </c>
      <c r="J246" s="70">
        <f t="shared" si="47"/>
        <v>213</v>
      </c>
      <c r="K246" s="70">
        <f t="shared" si="47"/>
        <v>264</v>
      </c>
      <c r="L246" s="70">
        <f t="shared" si="47"/>
        <v>662</v>
      </c>
      <c r="M246" s="71">
        <f t="shared" si="47"/>
        <v>12.08</v>
      </c>
      <c r="N246" s="71">
        <f t="shared" si="47"/>
        <v>0.91800000000000015</v>
      </c>
      <c r="O246" s="71">
        <f t="shared" si="47"/>
        <v>24.07</v>
      </c>
      <c r="P246" s="71">
        <f t="shared" si="47"/>
        <v>0.14300000000000002</v>
      </c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</row>
    <row r="247" spans="1:255" ht="14.25" customHeight="1" x14ac:dyDescent="0.25">
      <c r="A247" s="21"/>
      <c r="B247" s="32"/>
      <c r="C247" s="33"/>
      <c r="D247" s="90" t="s">
        <v>155</v>
      </c>
      <c r="E247" s="28"/>
      <c r="F247" s="22"/>
      <c r="G247" s="22"/>
      <c r="H247" s="22"/>
      <c r="I247" s="23"/>
      <c r="J247" s="23"/>
      <c r="K247" s="23"/>
      <c r="L247" s="23"/>
      <c r="M247" s="24"/>
      <c r="N247" s="24"/>
      <c r="O247" s="24"/>
      <c r="P247" s="24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</row>
    <row r="248" spans="1:255" ht="14.25" customHeight="1" x14ac:dyDescent="0.25">
      <c r="A248" s="21"/>
      <c r="B248" s="32"/>
      <c r="C248" s="33"/>
      <c r="D248" s="26" t="s">
        <v>20</v>
      </c>
      <c r="E248" s="28"/>
      <c r="F248" s="22"/>
      <c r="G248" s="22"/>
      <c r="H248" s="22"/>
      <c r="I248" s="23"/>
      <c r="J248" s="23"/>
      <c r="K248" s="23"/>
      <c r="L248" s="23"/>
      <c r="M248" s="24"/>
      <c r="N248" s="24"/>
      <c r="O248" s="24"/>
      <c r="P248" s="24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</row>
    <row r="249" spans="1:255" ht="14.25" customHeight="1" x14ac:dyDescent="0.25">
      <c r="A249" s="21"/>
      <c r="B249" s="32"/>
      <c r="C249" s="33"/>
      <c r="D249" s="27" t="s">
        <v>49</v>
      </c>
      <c r="E249" s="28"/>
      <c r="F249" s="22"/>
      <c r="G249" s="22"/>
      <c r="H249" s="22"/>
      <c r="I249" s="23"/>
      <c r="J249" s="23"/>
      <c r="K249" s="23"/>
      <c r="L249" s="23"/>
      <c r="M249" s="24"/>
      <c r="N249" s="24"/>
      <c r="O249" s="24"/>
      <c r="P249" s="24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</row>
    <row r="250" spans="1:255" ht="15.75" customHeight="1" x14ac:dyDescent="0.25">
      <c r="A250" s="32">
        <v>15</v>
      </c>
      <c r="B250" s="32">
        <v>4.88</v>
      </c>
      <c r="C250" s="33">
        <v>6.55</v>
      </c>
      <c r="D250" s="34" t="s">
        <v>156</v>
      </c>
      <c r="E250" s="35" t="s">
        <v>51</v>
      </c>
      <c r="F250" s="36">
        <v>2.2999999999999998</v>
      </c>
      <c r="G250" s="36">
        <v>2.9</v>
      </c>
      <c r="H250" s="36">
        <v>0</v>
      </c>
      <c r="I250" s="37">
        <v>35</v>
      </c>
      <c r="J250" s="37">
        <v>100</v>
      </c>
      <c r="K250" s="37">
        <v>5.5</v>
      </c>
      <c r="L250" s="37">
        <v>60</v>
      </c>
      <c r="M250" s="33">
        <v>0.1</v>
      </c>
      <c r="N250" s="33">
        <v>0</v>
      </c>
      <c r="O250" s="33">
        <v>7.0000000000000007E-2</v>
      </c>
      <c r="P250" s="33">
        <v>0.03</v>
      </c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</row>
    <row r="251" spans="1:255" ht="14.25" customHeight="1" x14ac:dyDescent="0.25">
      <c r="A251" s="32" t="s">
        <v>157</v>
      </c>
      <c r="B251" s="32">
        <v>50.08</v>
      </c>
      <c r="C251" s="33">
        <v>75.849999999999994</v>
      </c>
      <c r="D251" s="34" t="s">
        <v>158</v>
      </c>
      <c r="E251" s="35" t="s">
        <v>53</v>
      </c>
      <c r="F251" s="22">
        <v>20.2</v>
      </c>
      <c r="G251" s="22">
        <v>13.8</v>
      </c>
      <c r="H251" s="22">
        <v>65.2</v>
      </c>
      <c r="I251" s="23">
        <v>465</v>
      </c>
      <c r="J251" s="23">
        <v>77.2</v>
      </c>
      <c r="K251" s="23">
        <v>13</v>
      </c>
      <c r="L251" s="23">
        <v>74.3</v>
      </c>
      <c r="M251" s="24">
        <v>0.6</v>
      </c>
      <c r="N251" s="24">
        <v>0.05</v>
      </c>
      <c r="O251" s="24">
        <v>0.2</v>
      </c>
      <c r="P251" s="24">
        <v>4.0000000000000001E-3</v>
      </c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</row>
    <row r="252" spans="1:255" ht="14.25" customHeight="1" x14ac:dyDescent="0.25">
      <c r="A252" s="32">
        <v>376</v>
      </c>
      <c r="B252" s="33">
        <v>0.85</v>
      </c>
      <c r="C252" s="33">
        <v>1.45</v>
      </c>
      <c r="D252" s="39" t="s">
        <v>38</v>
      </c>
      <c r="E252" s="35" t="s">
        <v>25</v>
      </c>
      <c r="F252" s="36">
        <v>0.2</v>
      </c>
      <c r="G252" s="36">
        <v>0.1</v>
      </c>
      <c r="H252" s="36">
        <v>10.1</v>
      </c>
      <c r="I252" s="37">
        <v>41</v>
      </c>
      <c r="J252" s="37">
        <v>5</v>
      </c>
      <c r="K252" s="37">
        <v>4</v>
      </c>
      <c r="L252" s="37">
        <v>8</v>
      </c>
      <c r="M252" s="33">
        <v>0.85</v>
      </c>
      <c r="N252" s="33">
        <v>0</v>
      </c>
      <c r="O252" s="33">
        <v>0.1</v>
      </c>
      <c r="P252" s="33">
        <v>0</v>
      </c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255" ht="14.25" customHeight="1" x14ac:dyDescent="0.25">
      <c r="A253" s="21"/>
      <c r="B253" s="21">
        <v>1.65</v>
      </c>
      <c r="C253" s="33">
        <v>3.15</v>
      </c>
      <c r="D253" s="40" t="s">
        <v>28</v>
      </c>
      <c r="E253" s="28" t="s">
        <v>29</v>
      </c>
      <c r="F253" s="22">
        <v>2</v>
      </c>
      <c r="G253" s="22">
        <v>0.5</v>
      </c>
      <c r="H253" s="22">
        <v>14.3</v>
      </c>
      <c r="I253" s="23">
        <v>70</v>
      </c>
      <c r="J253" s="23">
        <v>10</v>
      </c>
      <c r="K253" s="23">
        <v>0</v>
      </c>
      <c r="L253" s="23">
        <v>0</v>
      </c>
      <c r="M253" s="24">
        <v>0.5</v>
      </c>
      <c r="N253" s="24">
        <v>0.08</v>
      </c>
      <c r="O253" s="24">
        <v>0</v>
      </c>
      <c r="P253" s="24">
        <v>0</v>
      </c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</row>
    <row r="254" spans="1:255" ht="14.25" customHeight="1" x14ac:dyDescent="0.25">
      <c r="A254" s="32"/>
      <c r="B254" s="50">
        <f>SUM(B250:B253)</f>
        <v>57.46</v>
      </c>
      <c r="C254" s="33">
        <f>B254*1.5</f>
        <v>86.19</v>
      </c>
      <c r="D254" s="91" t="s">
        <v>30</v>
      </c>
      <c r="E254" s="35"/>
      <c r="F254" s="45">
        <f t="shared" ref="F254:P254" si="48">SUM(F250:F253)</f>
        <v>24.7</v>
      </c>
      <c r="G254" s="45">
        <f t="shared" si="48"/>
        <v>17.3</v>
      </c>
      <c r="H254" s="45">
        <f t="shared" si="48"/>
        <v>89.6</v>
      </c>
      <c r="I254" s="46">
        <f t="shared" si="48"/>
        <v>611</v>
      </c>
      <c r="J254" s="46">
        <f t="shared" si="48"/>
        <v>192.2</v>
      </c>
      <c r="K254" s="46">
        <f t="shared" si="48"/>
        <v>22.5</v>
      </c>
      <c r="L254" s="46">
        <f t="shared" si="48"/>
        <v>142.30000000000001</v>
      </c>
      <c r="M254" s="45">
        <f t="shared" si="48"/>
        <v>2.0499999999999998</v>
      </c>
      <c r="N254" s="45">
        <f t="shared" si="48"/>
        <v>0.13</v>
      </c>
      <c r="O254" s="45">
        <f t="shared" si="48"/>
        <v>0.37</v>
      </c>
      <c r="P254" s="45">
        <f t="shared" si="48"/>
        <v>3.4000000000000002E-2</v>
      </c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</row>
    <row r="255" spans="1:255" ht="14.25" customHeight="1" x14ac:dyDescent="0.25">
      <c r="A255" s="32"/>
      <c r="B255" s="32"/>
      <c r="C255" s="33"/>
      <c r="D255" s="92" t="s">
        <v>159</v>
      </c>
      <c r="E255" s="35"/>
      <c r="F255" s="22"/>
      <c r="G255" s="22"/>
      <c r="H255" s="22"/>
      <c r="I255" s="23"/>
      <c r="J255" s="23"/>
      <c r="K255" s="23"/>
      <c r="L255" s="23"/>
      <c r="M255" s="24"/>
      <c r="N255" s="24"/>
      <c r="O255" s="24"/>
      <c r="P255" s="24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</row>
    <row r="256" spans="1:255" ht="15.75" customHeight="1" x14ac:dyDescent="0.25">
      <c r="A256" s="32" t="s">
        <v>160</v>
      </c>
      <c r="B256" s="32">
        <v>15.25</v>
      </c>
      <c r="C256" s="33">
        <v>18.09</v>
      </c>
      <c r="D256" s="58" t="s">
        <v>161</v>
      </c>
      <c r="E256" s="35" t="s">
        <v>162</v>
      </c>
      <c r="F256" s="36">
        <v>6.1</v>
      </c>
      <c r="G256" s="36">
        <v>6.3</v>
      </c>
      <c r="H256" s="36">
        <v>22.8</v>
      </c>
      <c r="I256" s="37">
        <v>173</v>
      </c>
      <c r="J256" s="37">
        <v>120</v>
      </c>
      <c r="K256" s="37">
        <v>16</v>
      </c>
      <c r="L256" s="37">
        <v>91</v>
      </c>
      <c r="M256" s="33">
        <v>1</v>
      </c>
      <c r="N256" s="33">
        <v>0.24</v>
      </c>
      <c r="O256" s="33">
        <v>10.1</v>
      </c>
      <c r="P256" s="33">
        <v>0.02</v>
      </c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</row>
    <row r="257" spans="1:255" ht="15" customHeight="1" x14ac:dyDescent="0.25">
      <c r="A257" s="21">
        <v>260</v>
      </c>
      <c r="B257" s="32">
        <v>42.98</v>
      </c>
      <c r="C257" s="33">
        <v>60.91</v>
      </c>
      <c r="D257" s="19" t="s">
        <v>34</v>
      </c>
      <c r="E257" s="28" t="s">
        <v>35</v>
      </c>
      <c r="F257" s="36">
        <v>10.7</v>
      </c>
      <c r="G257" s="36">
        <v>10.5</v>
      </c>
      <c r="H257" s="36">
        <v>3.2</v>
      </c>
      <c r="I257" s="37">
        <v>150</v>
      </c>
      <c r="J257" s="37">
        <v>15.7</v>
      </c>
      <c r="K257" s="37">
        <v>17.899999999999999</v>
      </c>
      <c r="L257" s="37">
        <v>132.69999999999999</v>
      </c>
      <c r="M257" s="33">
        <v>1.2</v>
      </c>
      <c r="N257" s="33">
        <v>0.06</v>
      </c>
      <c r="O257" s="33">
        <v>0.5</v>
      </c>
      <c r="P257" s="33">
        <v>0.01</v>
      </c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</row>
    <row r="258" spans="1:255" s="7" customFormat="1" ht="14.25" customHeight="1" x14ac:dyDescent="0.25">
      <c r="A258" s="21">
        <v>309</v>
      </c>
      <c r="B258" s="32">
        <v>6.88</v>
      </c>
      <c r="C258" s="33">
        <v>8.6300000000000008</v>
      </c>
      <c r="D258" s="40" t="s">
        <v>163</v>
      </c>
      <c r="E258" s="35" t="s">
        <v>37</v>
      </c>
      <c r="F258" s="22">
        <v>6.5</v>
      </c>
      <c r="G258" s="22">
        <v>5.7</v>
      </c>
      <c r="H258" s="22">
        <v>33.5</v>
      </c>
      <c r="I258" s="23">
        <v>212</v>
      </c>
      <c r="J258" s="23">
        <v>8</v>
      </c>
      <c r="K258" s="23">
        <v>9</v>
      </c>
      <c r="L258" s="23">
        <v>42</v>
      </c>
      <c r="M258" s="24">
        <v>0.91</v>
      </c>
      <c r="N258" s="24">
        <v>7.0000000000000007E-2</v>
      </c>
      <c r="O258" s="24">
        <v>0</v>
      </c>
      <c r="P258" s="24">
        <v>0.03</v>
      </c>
    </row>
    <row r="259" spans="1:255" ht="14.25" customHeight="1" x14ac:dyDescent="0.25">
      <c r="A259" s="21" t="s">
        <v>85</v>
      </c>
      <c r="B259" s="32">
        <v>4.7699999999999996</v>
      </c>
      <c r="C259" s="33">
        <v>7.92</v>
      </c>
      <c r="D259" s="39" t="s">
        <v>86</v>
      </c>
      <c r="E259" s="28" t="s">
        <v>25</v>
      </c>
      <c r="F259" s="22">
        <v>0.2</v>
      </c>
      <c r="G259" s="22">
        <v>0.1</v>
      </c>
      <c r="H259" s="22">
        <v>12</v>
      </c>
      <c r="I259" s="23">
        <v>49</v>
      </c>
      <c r="J259" s="23">
        <v>11</v>
      </c>
      <c r="K259" s="23">
        <v>8</v>
      </c>
      <c r="L259" s="23">
        <v>9</v>
      </c>
      <c r="M259" s="24">
        <v>0.2</v>
      </c>
      <c r="N259" s="24">
        <v>0.01</v>
      </c>
      <c r="O259" s="24">
        <v>4.5</v>
      </c>
      <c r="P259" s="24">
        <v>0</v>
      </c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</row>
    <row r="260" spans="1:255" s="7" customFormat="1" ht="25.5" customHeight="1" x14ac:dyDescent="0.25">
      <c r="A260" s="21"/>
      <c r="B260" s="32">
        <v>2.92</v>
      </c>
      <c r="C260" s="33">
        <v>4.92</v>
      </c>
      <c r="D260" s="40" t="s">
        <v>39</v>
      </c>
      <c r="E260" s="28" t="s">
        <v>40</v>
      </c>
      <c r="F260" s="22">
        <v>3.8</v>
      </c>
      <c r="G260" s="22">
        <v>0.8</v>
      </c>
      <c r="H260" s="22">
        <v>25.1</v>
      </c>
      <c r="I260" s="23">
        <v>123</v>
      </c>
      <c r="J260" s="23">
        <v>28</v>
      </c>
      <c r="K260" s="23">
        <v>0</v>
      </c>
      <c r="L260" s="23">
        <v>0</v>
      </c>
      <c r="M260" s="24">
        <v>1.48</v>
      </c>
      <c r="N260" s="24">
        <v>0.17</v>
      </c>
      <c r="O260" s="24">
        <v>0</v>
      </c>
      <c r="P260" s="24">
        <v>0</v>
      </c>
    </row>
    <row r="261" spans="1:255" ht="14.25" customHeight="1" x14ac:dyDescent="0.25">
      <c r="A261" s="21"/>
      <c r="B261" s="49">
        <f>SUM(B256:B260)</f>
        <v>72.8</v>
      </c>
      <c r="C261" s="50">
        <f>SUM(C256:C260)</f>
        <v>100.47</v>
      </c>
      <c r="D261" s="43" t="s">
        <v>30</v>
      </c>
      <c r="E261" s="28"/>
      <c r="F261" s="45">
        <f t="shared" ref="F261:P261" si="49">SUM(F256:F260)</f>
        <v>27.299999999999997</v>
      </c>
      <c r="G261" s="45">
        <f t="shared" si="49"/>
        <v>23.400000000000002</v>
      </c>
      <c r="H261" s="45">
        <f t="shared" si="49"/>
        <v>96.6</v>
      </c>
      <c r="I261" s="46">
        <f t="shared" si="49"/>
        <v>707</v>
      </c>
      <c r="J261" s="46">
        <f t="shared" si="49"/>
        <v>182.7</v>
      </c>
      <c r="K261" s="46">
        <f t="shared" si="49"/>
        <v>50.9</v>
      </c>
      <c r="L261" s="46">
        <f t="shared" si="49"/>
        <v>274.7</v>
      </c>
      <c r="M261" s="42">
        <f t="shared" si="49"/>
        <v>4.7900000000000009</v>
      </c>
      <c r="N261" s="42">
        <f t="shared" si="49"/>
        <v>0.55000000000000004</v>
      </c>
      <c r="O261" s="42">
        <f t="shared" si="49"/>
        <v>15.1</v>
      </c>
      <c r="P261" s="42">
        <f t="shared" si="49"/>
        <v>0.06</v>
      </c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</row>
    <row r="262" spans="1:255" ht="14.25" customHeight="1" x14ac:dyDescent="0.25">
      <c r="A262" s="21"/>
      <c r="B262" s="49"/>
      <c r="C262" s="50"/>
      <c r="D262" s="27" t="s">
        <v>41</v>
      </c>
      <c r="E262" s="28"/>
      <c r="F262" s="45"/>
      <c r="G262" s="45"/>
      <c r="H262" s="45"/>
      <c r="I262" s="46"/>
      <c r="J262" s="46"/>
      <c r="K262" s="46"/>
      <c r="L262" s="46"/>
      <c r="M262" s="42"/>
      <c r="N262" s="42"/>
      <c r="O262" s="42"/>
      <c r="P262" s="4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</row>
    <row r="263" spans="1:255" ht="14.25" customHeight="1" x14ac:dyDescent="0.25">
      <c r="A263" s="32" t="s">
        <v>42</v>
      </c>
      <c r="B263" s="51">
        <v>17.440000000000001</v>
      </c>
      <c r="C263" s="33">
        <v>25.51</v>
      </c>
      <c r="D263" s="52" t="s">
        <v>43</v>
      </c>
      <c r="E263" s="28" t="s">
        <v>44</v>
      </c>
      <c r="F263" s="22">
        <v>12.2</v>
      </c>
      <c r="G263" s="22">
        <v>14.4</v>
      </c>
      <c r="H263" s="22">
        <v>26.4</v>
      </c>
      <c r="I263" s="23">
        <v>284</v>
      </c>
      <c r="J263" s="23">
        <v>275</v>
      </c>
      <c r="K263" s="23">
        <v>24</v>
      </c>
      <c r="L263" s="23">
        <v>194</v>
      </c>
      <c r="M263" s="24">
        <v>0.9</v>
      </c>
      <c r="N263" s="24">
        <v>7.0000000000000007E-2</v>
      </c>
      <c r="O263" s="24">
        <v>0.05</v>
      </c>
      <c r="P263" s="24">
        <v>0.03</v>
      </c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</row>
    <row r="264" spans="1:255" ht="14.25" customHeight="1" x14ac:dyDescent="0.25">
      <c r="A264" s="21">
        <v>389</v>
      </c>
      <c r="B264" s="32">
        <v>6.81</v>
      </c>
      <c r="C264" s="33">
        <v>14.4</v>
      </c>
      <c r="D264" s="40" t="s">
        <v>126</v>
      </c>
      <c r="E264" s="35" t="s">
        <v>25</v>
      </c>
      <c r="F264" s="22">
        <v>0</v>
      </c>
      <c r="G264" s="22">
        <v>0</v>
      </c>
      <c r="H264" s="22">
        <v>22.4</v>
      </c>
      <c r="I264" s="23">
        <v>90</v>
      </c>
      <c r="J264" s="23">
        <v>0</v>
      </c>
      <c r="K264" s="23">
        <v>0</v>
      </c>
      <c r="L264" s="23">
        <v>0</v>
      </c>
      <c r="M264" s="24">
        <v>0</v>
      </c>
      <c r="N264" s="24">
        <v>0</v>
      </c>
      <c r="O264" s="24">
        <v>0</v>
      </c>
      <c r="P264" s="24">
        <v>0</v>
      </c>
      <c r="Q264" s="33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</row>
    <row r="265" spans="1:255" ht="14.25" customHeight="1" x14ac:dyDescent="0.25">
      <c r="A265" s="21"/>
      <c r="B265" s="32">
        <f>SUM(B264:B264)</f>
        <v>6.81</v>
      </c>
      <c r="C265" s="33">
        <f>SUM(C263:C264)</f>
        <v>39.910000000000004</v>
      </c>
      <c r="D265" s="43" t="s">
        <v>30</v>
      </c>
      <c r="E265" s="28"/>
      <c r="F265" s="45">
        <f t="shared" ref="F265:P265" si="50">SUM(F263:F264)</f>
        <v>12.2</v>
      </c>
      <c r="G265" s="45">
        <f t="shared" si="50"/>
        <v>14.4</v>
      </c>
      <c r="H265" s="45">
        <f t="shared" si="50"/>
        <v>48.8</v>
      </c>
      <c r="I265" s="46">
        <f t="shared" si="50"/>
        <v>374</v>
      </c>
      <c r="J265" s="46">
        <f t="shared" si="50"/>
        <v>275</v>
      </c>
      <c r="K265" s="46">
        <f t="shared" si="50"/>
        <v>24</v>
      </c>
      <c r="L265" s="46">
        <f t="shared" si="50"/>
        <v>194</v>
      </c>
      <c r="M265" s="45">
        <f t="shared" si="50"/>
        <v>0.9</v>
      </c>
      <c r="N265" s="45">
        <f t="shared" si="50"/>
        <v>7.0000000000000007E-2</v>
      </c>
      <c r="O265" s="45">
        <f t="shared" si="50"/>
        <v>0.05</v>
      </c>
      <c r="P265" s="45">
        <f t="shared" si="50"/>
        <v>0.03</v>
      </c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</row>
    <row r="266" spans="1:255" ht="14.25" customHeight="1" x14ac:dyDescent="0.25">
      <c r="A266" s="21"/>
      <c r="B266" s="32"/>
      <c r="C266" s="33"/>
      <c r="D266" s="84" t="s">
        <v>47</v>
      </c>
      <c r="E266" s="28"/>
      <c r="F266" s="54">
        <f t="shared" ref="F266:P266" si="51">F254+F261+F265</f>
        <v>64.2</v>
      </c>
      <c r="G266" s="54">
        <f t="shared" si="51"/>
        <v>55.1</v>
      </c>
      <c r="H266" s="54">
        <f t="shared" si="51"/>
        <v>235</v>
      </c>
      <c r="I266" s="55">
        <f t="shared" si="51"/>
        <v>1692</v>
      </c>
      <c r="J266" s="55">
        <f t="shared" si="51"/>
        <v>649.9</v>
      </c>
      <c r="K266" s="55">
        <f t="shared" si="51"/>
        <v>97.4</v>
      </c>
      <c r="L266" s="55">
        <f t="shared" si="51"/>
        <v>611</v>
      </c>
      <c r="M266" s="56">
        <f t="shared" si="51"/>
        <v>7.7400000000000011</v>
      </c>
      <c r="N266" s="56">
        <f t="shared" si="51"/>
        <v>0.75</v>
      </c>
      <c r="O266" s="56">
        <f t="shared" si="51"/>
        <v>15.52</v>
      </c>
      <c r="P266" s="56">
        <f t="shared" si="51"/>
        <v>0.124</v>
      </c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</row>
    <row r="267" spans="1:255" ht="14.25" customHeight="1" x14ac:dyDescent="0.25">
      <c r="A267" s="21"/>
      <c r="B267" s="32"/>
      <c r="C267" s="33"/>
      <c r="D267" s="26" t="s">
        <v>48</v>
      </c>
      <c r="E267" s="28"/>
      <c r="F267" s="22"/>
      <c r="G267" s="22"/>
      <c r="H267" s="22"/>
      <c r="I267" s="23"/>
      <c r="J267" s="23"/>
      <c r="K267" s="23"/>
      <c r="L267" s="23"/>
      <c r="M267" s="24"/>
      <c r="N267" s="24"/>
      <c r="O267" s="24"/>
      <c r="P267" s="24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</row>
    <row r="268" spans="1:255" ht="14.25" customHeight="1" x14ac:dyDescent="0.25">
      <c r="A268" s="21"/>
      <c r="B268" s="32"/>
      <c r="C268" s="33"/>
      <c r="D268" s="27" t="s">
        <v>49</v>
      </c>
      <c r="E268" s="28"/>
      <c r="F268" s="22"/>
      <c r="G268" s="22"/>
      <c r="H268" s="22"/>
      <c r="I268" s="23"/>
      <c r="J268" s="23"/>
      <c r="K268" s="23"/>
      <c r="L268" s="23"/>
      <c r="M268" s="24"/>
      <c r="N268" s="24"/>
      <c r="O268" s="24"/>
      <c r="P268" s="24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</row>
    <row r="269" spans="1:255" ht="14.25" customHeight="1" x14ac:dyDescent="0.25">
      <c r="A269" s="21">
        <v>14</v>
      </c>
      <c r="B269" s="33">
        <v>7.94</v>
      </c>
      <c r="C269" s="33">
        <v>10.08</v>
      </c>
      <c r="D269" s="40" t="s">
        <v>50</v>
      </c>
      <c r="E269" s="28" t="s">
        <v>23</v>
      </c>
      <c r="F269" s="22">
        <v>0.2</v>
      </c>
      <c r="G269" s="22">
        <v>9.3000000000000007</v>
      </c>
      <c r="H269" s="22">
        <v>3.3</v>
      </c>
      <c r="I269" s="23">
        <v>98</v>
      </c>
      <c r="J269" s="23">
        <v>0</v>
      </c>
      <c r="K269" s="23">
        <v>0</v>
      </c>
      <c r="L269" s="23">
        <v>0</v>
      </c>
      <c r="M269" s="24">
        <v>0</v>
      </c>
      <c r="N269" s="24">
        <v>0</v>
      </c>
      <c r="O269" s="24">
        <v>0</v>
      </c>
      <c r="P269" s="24">
        <v>0</v>
      </c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</row>
    <row r="270" spans="1:255" s="7" customFormat="1" ht="14.25" customHeight="1" x14ac:dyDescent="0.25">
      <c r="A270" s="21">
        <v>210</v>
      </c>
      <c r="B270" s="32">
        <v>30.04</v>
      </c>
      <c r="C270" s="33">
        <v>46.93</v>
      </c>
      <c r="D270" s="40" t="s">
        <v>164</v>
      </c>
      <c r="E270" s="35" t="s">
        <v>25</v>
      </c>
      <c r="F270" s="22">
        <v>18.600000000000001</v>
      </c>
      <c r="G270" s="22">
        <v>19.2</v>
      </c>
      <c r="H270" s="22">
        <v>4.5999999999999996</v>
      </c>
      <c r="I270" s="23">
        <v>266</v>
      </c>
      <c r="J270" s="23">
        <v>165</v>
      </c>
      <c r="K270" s="23">
        <v>27</v>
      </c>
      <c r="L270" s="23">
        <v>328</v>
      </c>
      <c r="M270" s="24">
        <v>3.46</v>
      </c>
      <c r="N270" s="24">
        <v>0.09</v>
      </c>
      <c r="O270" s="24">
        <v>0.98</v>
      </c>
      <c r="P270" s="24">
        <v>1.4999999999999999E-2</v>
      </c>
    </row>
    <row r="271" spans="1:255" ht="14.25" customHeight="1" x14ac:dyDescent="0.25">
      <c r="A271" s="32">
        <v>71</v>
      </c>
      <c r="B271" s="32">
        <v>3.55</v>
      </c>
      <c r="C271" s="33">
        <v>5.31</v>
      </c>
      <c r="D271" s="39" t="s">
        <v>72</v>
      </c>
      <c r="E271" s="35" t="s">
        <v>165</v>
      </c>
      <c r="F271" s="36">
        <v>0.4</v>
      </c>
      <c r="G271" s="36">
        <v>0.1</v>
      </c>
      <c r="H271" s="36">
        <v>1.3</v>
      </c>
      <c r="I271" s="37">
        <v>9</v>
      </c>
      <c r="J271" s="37">
        <v>5</v>
      </c>
      <c r="K271" s="37">
        <v>7</v>
      </c>
      <c r="L271" s="37">
        <v>9</v>
      </c>
      <c r="M271" s="33">
        <v>0.31</v>
      </c>
      <c r="N271" s="33">
        <v>0.02</v>
      </c>
      <c r="O271" s="33">
        <v>8.8000000000000007</v>
      </c>
      <c r="P271" s="33">
        <v>0</v>
      </c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</row>
    <row r="272" spans="1:255" ht="14.25" customHeight="1" x14ac:dyDescent="0.25">
      <c r="A272" s="32">
        <v>338</v>
      </c>
      <c r="B272" s="32">
        <v>11.25</v>
      </c>
      <c r="C272" s="33">
        <v>12</v>
      </c>
      <c r="D272" s="34" t="s">
        <v>74</v>
      </c>
      <c r="E272" s="35" t="s">
        <v>75</v>
      </c>
      <c r="F272" s="22">
        <v>0.6</v>
      </c>
      <c r="G272" s="22">
        <v>0.6</v>
      </c>
      <c r="H272" s="22">
        <v>14.7</v>
      </c>
      <c r="I272" s="23">
        <v>67</v>
      </c>
      <c r="J272" s="23">
        <v>24</v>
      </c>
      <c r="K272" s="23">
        <v>14</v>
      </c>
      <c r="L272" s="23">
        <v>17</v>
      </c>
      <c r="M272" s="24">
        <v>3.3</v>
      </c>
      <c r="N272" s="24">
        <v>0.05</v>
      </c>
      <c r="O272" s="24">
        <v>15</v>
      </c>
      <c r="P272" s="24">
        <v>0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</row>
    <row r="273" spans="1:255" ht="14.25" customHeight="1" x14ac:dyDescent="0.25">
      <c r="A273" s="32" t="s">
        <v>26</v>
      </c>
      <c r="B273" s="32">
        <v>5.1100000000000003</v>
      </c>
      <c r="C273" s="33">
        <v>8.26</v>
      </c>
      <c r="D273" s="39" t="s">
        <v>27</v>
      </c>
      <c r="E273" s="35" t="s">
        <v>25</v>
      </c>
      <c r="F273" s="36">
        <v>2.2999999999999998</v>
      </c>
      <c r="G273" s="36">
        <v>1.4</v>
      </c>
      <c r="H273" s="36">
        <v>22</v>
      </c>
      <c r="I273" s="37">
        <v>110</v>
      </c>
      <c r="J273" s="37">
        <v>60</v>
      </c>
      <c r="K273" s="37">
        <v>7</v>
      </c>
      <c r="L273" s="37">
        <v>45</v>
      </c>
      <c r="M273" s="33">
        <v>0.1</v>
      </c>
      <c r="N273" s="33">
        <v>0.02</v>
      </c>
      <c r="O273" s="33">
        <v>0.65</v>
      </c>
      <c r="P273" s="33">
        <v>0.01</v>
      </c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</row>
    <row r="274" spans="1:255" ht="14.25" customHeight="1" x14ac:dyDescent="0.25">
      <c r="A274" s="21"/>
      <c r="B274" s="21">
        <v>1.65</v>
      </c>
      <c r="C274" s="33">
        <v>3.15</v>
      </c>
      <c r="D274" s="40" t="s">
        <v>28</v>
      </c>
      <c r="E274" s="28" t="s">
        <v>29</v>
      </c>
      <c r="F274" s="22">
        <v>2</v>
      </c>
      <c r="G274" s="22">
        <v>0.5</v>
      </c>
      <c r="H274" s="22">
        <v>14.3</v>
      </c>
      <c r="I274" s="23">
        <v>70</v>
      </c>
      <c r="J274" s="23">
        <v>10</v>
      </c>
      <c r="K274" s="23">
        <v>0</v>
      </c>
      <c r="L274" s="23">
        <v>0</v>
      </c>
      <c r="M274" s="24">
        <v>0.5</v>
      </c>
      <c r="N274" s="24">
        <v>0.08</v>
      </c>
      <c r="O274" s="24">
        <v>0</v>
      </c>
      <c r="P274" s="24">
        <v>0</v>
      </c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</row>
    <row r="275" spans="1:255" ht="14.25" customHeight="1" x14ac:dyDescent="0.25">
      <c r="A275" s="32"/>
      <c r="B275" s="50">
        <f>SUM(B269:B274)</f>
        <v>59.539999999999992</v>
      </c>
      <c r="C275" s="50">
        <f>SUM(C269:C274)</f>
        <v>85.73</v>
      </c>
      <c r="D275" s="91" t="s">
        <v>30</v>
      </c>
      <c r="E275" s="35"/>
      <c r="F275" s="45">
        <f t="shared" ref="F275:P275" si="52">SUM(F269:F274)</f>
        <v>24.1</v>
      </c>
      <c r="G275" s="45">
        <f t="shared" si="52"/>
        <v>31.1</v>
      </c>
      <c r="H275" s="45">
        <f t="shared" si="52"/>
        <v>60.2</v>
      </c>
      <c r="I275" s="46">
        <f t="shared" si="52"/>
        <v>620</v>
      </c>
      <c r="J275" s="46">
        <f t="shared" si="52"/>
        <v>264</v>
      </c>
      <c r="K275" s="46">
        <f t="shared" si="52"/>
        <v>55</v>
      </c>
      <c r="L275" s="46">
        <f t="shared" si="52"/>
        <v>399</v>
      </c>
      <c r="M275" s="42">
        <f t="shared" si="52"/>
        <v>7.67</v>
      </c>
      <c r="N275" s="42">
        <f t="shared" si="52"/>
        <v>0.26</v>
      </c>
      <c r="O275" s="42">
        <f t="shared" si="52"/>
        <v>25.43</v>
      </c>
      <c r="P275" s="42">
        <f t="shared" si="52"/>
        <v>2.5000000000000001E-2</v>
      </c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</row>
    <row r="276" spans="1:255" ht="14.25" customHeight="1" x14ac:dyDescent="0.25">
      <c r="A276" s="21"/>
      <c r="B276" s="21"/>
      <c r="C276" s="24"/>
      <c r="D276" s="27" t="s">
        <v>31</v>
      </c>
      <c r="E276" s="28"/>
      <c r="F276" s="22"/>
      <c r="G276" s="22"/>
      <c r="H276" s="22"/>
      <c r="I276" s="23"/>
      <c r="J276" s="23"/>
      <c r="K276" s="23"/>
      <c r="L276" s="23"/>
      <c r="M276" s="24"/>
      <c r="N276" s="24"/>
      <c r="O276" s="24"/>
      <c r="P276" s="24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</row>
    <row r="277" spans="1:255" ht="25.5" customHeight="1" x14ac:dyDescent="0.25">
      <c r="A277" s="21" t="s">
        <v>166</v>
      </c>
      <c r="B277" s="32">
        <v>18.95</v>
      </c>
      <c r="C277" s="33">
        <v>27.32</v>
      </c>
      <c r="D277" s="58" t="s">
        <v>167</v>
      </c>
      <c r="E277" s="35" t="s">
        <v>120</v>
      </c>
      <c r="F277" s="22">
        <v>5.7</v>
      </c>
      <c r="G277" s="22">
        <v>5.5</v>
      </c>
      <c r="H277" s="22">
        <v>15.2</v>
      </c>
      <c r="I277" s="23">
        <v>133</v>
      </c>
      <c r="J277" s="23">
        <v>44</v>
      </c>
      <c r="K277" s="23">
        <v>26</v>
      </c>
      <c r="L277" s="23">
        <v>49.9</v>
      </c>
      <c r="M277" s="24">
        <v>1.5</v>
      </c>
      <c r="N277" s="24">
        <v>0.05</v>
      </c>
      <c r="O277" s="24">
        <v>9.1999999999999993</v>
      </c>
      <c r="P277" s="24">
        <v>0.01</v>
      </c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</row>
    <row r="278" spans="1:255" ht="15" customHeight="1" x14ac:dyDescent="0.25">
      <c r="A278" s="21" t="s">
        <v>168</v>
      </c>
      <c r="B278" s="32">
        <v>29.43</v>
      </c>
      <c r="C278" s="33">
        <v>51.44</v>
      </c>
      <c r="D278" s="58" t="s">
        <v>169</v>
      </c>
      <c r="E278" s="35" t="s">
        <v>25</v>
      </c>
      <c r="F278" s="22">
        <v>14.3</v>
      </c>
      <c r="G278" s="22">
        <v>10.9</v>
      </c>
      <c r="H278" s="22">
        <v>16</v>
      </c>
      <c r="I278" s="23">
        <v>220</v>
      </c>
      <c r="J278" s="23">
        <v>24</v>
      </c>
      <c r="K278" s="23">
        <v>30</v>
      </c>
      <c r="L278" s="23">
        <v>67</v>
      </c>
      <c r="M278" s="24">
        <v>2</v>
      </c>
      <c r="N278" s="24">
        <v>0.15</v>
      </c>
      <c r="O278" s="24">
        <v>39</v>
      </c>
      <c r="P278" s="24">
        <v>0.02</v>
      </c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</row>
    <row r="279" spans="1:255" ht="15.75" customHeight="1" x14ac:dyDescent="0.25">
      <c r="A279" s="32">
        <v>338</v>
      </c>
      <c r="B279" s="32">
        <v>11.25</v>
      </c>
      <c r="C279" s="33">
        <v>12</v>
      </c>
      <c r="D279" s="34" t="s">
        <v>74</v>
      </c>
      <c r="E279" s="35" t="s">
        <v>75</v>
      </c>
      <c r="F279" s="22">
        <v>0.6</v>
      </c>
      <c r="G279" s="22">
        <v>0.6</v>
      </c>
      <c r="H279" s="22">
        <v>14.7</v>
      </c>
      <c r="I279" s="23">
        <v>67</v>
      </c>
      <c r="J279" s="23">
        <v>24</v>
      </c>
      <c r="K279" s="23">
        <v>14</v>
      </c>
      <c r="L279" s="23">
        <v>17</v>
      </c>
      <c r="M279" s="24">
        <v>3.3</v>
      </c>
      <c r="N279" s="24">
        <v>0.05</v>
      </c>
      <c r="O279" s="24">
        <v>15</v>
      </c>
      <c r="P279" s="24">
        <v>0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</row>
    <row r="280" spans="1:255" ht="14.25" customHeight="1" x14ac:dyDescent="0.25">
      <c r="A280" s="32">
        <v>388</v>
      </c>
      <c r="B280" s="32">
        <v>6.04</v>
      </c>
      <c r="C280" s="33">
        <v>7.85</v>
      </c>
      <c r="D280" s="39" t="s">
        <v>68</v>
      </c>
      <c r="E280" s="35" t="s">
        <v>25</v>
      </c>
      <c r="F280" s="36">
        <v>0.7</v>
      </c>
      <c r="G280" s="36">
        <v>0.3</v>
      </c>
      <c r="H280" s="36">
        <v>24.6</v>
      </c>
      <c r="I280" s="37">
        <v>104</v>
      </c>
      <c r="J280" s="37">
        <v>10</v>
      </c>
      <c r="K280" s="37">
        <v>3</v>
      </c>
      <c r="L280" s="37">
        <v>3</v>
      </c>
      <c r="M280" s="33">
        <v>0.65</v>
      </c>
      <c r="N280" s="33">
        <v>0.01</v>
      </c>
      <c r="O280" s="33">
        <v>20</v>
      </c>
      <c r="P280" s="33">
        <v>0</v>
      </c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</row>
    <row r="281" spans="1:255" s="7" customFormat="1" ht="25.5" customHeight="1" x14ac:dyDescent="0.25">
      <c r="A281" s="21"/>
      <c r="B281" s="32">
        <v>2.92</v>
      </c>
      <c r="C281" s="33">
        <v>4.92</v>
      </c>
      <c r="D281" s="40" t="s">
        <v>39</v>
      </c>
      <c r="E281" s="28" t="s">
        <v>40</v>
      </c>
      <c r="F281" s="22">
        <v>3.8</v>
      </c>
      <c r="G281" s="22">
        <v>0.8</v>
      </c>
      <c r="H281" s="22">
        <v>25.1</v>
      </c>
      <c r="I281" s="23">
        <v>123</v>
      </c>
      <c r="J281" s="23">
        <v>28</v>
      </c>
      <c r="K281" s="23">
        <v>0</v>
      </c>
      <c r="L281" s="23">
        <v>0</v>
      </c>
      <c r="M281" s="24">
        <v>1.48</v>
      </c>
      <c r="N281" s="24">
        <v>0.17</v>
      </c>
      <c r="O281" s="24">
        <v>0</v>
      </c>
      <c r="P281" s="24">
        <v>0</v>
      </c>
    </row>
    <row r="282" spans="1:255" ht="14.25" customHeight="1" x14ac:dyDescent="0.25">
      <c r="A282" s="21"/>
      <c r="B282" s="49">
        <f>SUM(B277:B281)</f>
        <v>68.59</v>
      </c>
      <c r="C282" s="50">
        <f>SUM(C277:C281)</f>
        <v>103.52999999999999</v>
      </c>
      <c r="D282" s="43" t="s">
        <v>30</v>
      </c>
      <c r="E282" s="28"/>
      <c r="F282" s="45">
        <f t="shared" ref="F282:P282" si="53">SUM(F277:F281)</f>
        <v>25.1</v>
      </c>
      <c r="G282" s="45">
        <f t="shared" si="53"/>
        <v>18.100000000000001</v>
      </c>
      <c r="H282" s="45">
        <f t="shared" si="53"/>
        <v>95.6</v>
      </c>
      <c r="I282" s="46">
        <f t="shared" si="53"/>
        <v>647</v>
      </c>
      <c r="J282" s="46">
        <f t="shared" si="53"/>
        <v>130</v>
      </c>
      <c r="K282" s="46">
        <f t="shared" si="53"/>
        <v>73</v>
      </c>
      <c r="L282" s="46">
        <f t="shared" si="53"/>
        <v>136.9</v>
      </c>
      <c r="M282" s="42">
        <f t="shared" si="53"/>
        <v>8.93</v>
      </c>
      <c r="N282" s="42">
        <f t="shared" si="53"/>
        <v>0.43000000000000005</v>
      </c>
      <c r="O282" s="42">
        <f t="shared" si="53"/>
        <v>83.2</v>
      </c>
      <c r="P282" s="42">
        <f t="shared" si="53"/>
        <v>0.03</v>
      </c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</row>
    <row r="283" spans="1:255" ht="14.25" customHeight="1" x14ac:dyDescent="0.25">
      <c r="A283" s="21"/>
      <c r="B283" s="32"/>
      <c r="C283" s="33"/>
      <c r="D283" s="27" t="s">
        <v>41</v>
      </c>
      <c r="E283" s="28"/>
      <c r="F283" s="22"/>
      <c r="G283" s="22"/>
      <c r="H283" s="22"/>
      <c r="I283" s="23"/>
      <c r="J283" s="23"/>
      <c r="K283" s="23"/>
      <c r="L283" s="23"/>
      <c r="M283" s="24"/>
      <c r="N283" s="24"/>
      <c r="O283" s="24"/>
      <c r="P283" s="24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</row>
    <row r="284" spans="1:255" ht="18.75" customHeight="1" x14ac:dyDescent="0.25">
      <c r="A284" s="32"/>
      <c r="B284" s="32"/>
      <c r="C284" s="33">
        <v>29.62</v>
      </c>
      <c r="D284" s="39" t="s">
        <v>113</v>
      </c>
      <c r="E284" s="35" t="s">
        <v>25</v>
      </c>
      <c r="F284" s="36">
        <v>2</v>
      </c>
      <c r="G284" s="36">
        <v>1</v>
      </c>
      <c r="H284" s="36">
        <v>22</v>
      </c>
      <c r="I284" s="37">
        <v>100</v>
      </c>
      <c r="J284" s="37">
        <v>0</v>
      </c>
      <c r="K284" s="37">
        <v>0</v>
      </c>
      <c r="L284" s="37">
        <v>0</v>
      </c>
      <c r="M284" s="33">
        <v>0</v>
      </c>
      <c r="N284" s="33">
        <v>0</v>
      </c>
      <c r="O284" s="33">
        <v>0</v>
      </c>
      <c r="P284" s="33">
        <v>0</v>
      </c>
      <c r="Q284" s="33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</row>
    <row r="285" spans="1:255" ht="14.25" customHeight="1" x14ac:dyDescent="0.25">
      <c r="A285" s="51" t="s">
        <v>97</v>
      </c>
      <c r="B285" s="51"/>
      <c r="C285" s="33">
        <v>9.84</v>
      </c>
      <c r="D285" s="52" t="s">
        <v>98</v>
      </c>
      <c r="E285" s="28" t="s">
        <v>99</v>
      </c>
      <c r="F285" s="22">
        <v>5.7</v>
      </c>
      <c r="G285" s="22">
        <v>5.9</v>
      </c>
      <c r="H285" s="22">
        <v>34.1</v>
      </c>
      <c r="I285" s="23">
        <v>212</v>
      </c>
      <c r="J285" s="23">
        <v>25</v>
      </c>
      <c r="K285" s="23">
        <v>10</v>
      </c>
      <c r="L285" s="23">
        <v>54</v>
      </c>
      <c r="M285" s="24">
        <v>0.62</v>
      </c>
      <c r="N285" s="24">
        <v>7.0000000000000007E-2</v>
      </c>
      <c r="O285" s="24">
        <v>0.04</v>
      </c>
      <c r="P285" s="24">
        <v>0.01</v>
      </c>
      <c r="Q285" s="60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</row>
    <row r="286" spans="1:255" ht="14.25" customHeight="1" x14ac:dyDescent="0.25">
      <c r="A286" s="21"/>
      <c r="B286" s="49">
        <f>SUM(B284:B285)</f>
        <v>0</v>
      </c>
      <c r="C286" s="50">
        <f>SUM(C284:C285)</f>
        <v>39.46</v>
      </c>
      <c r="D286" s="43" t="s">
        <v>30</v>
      </c>
      <c r="E286" s="28"/>
      <c r="F286" s="45">
        <f t="shared" ref="F286:P286" si="54">SUM(F284:F285)</f>
        <v>7.7</v>
      </c>
      <c r="G286" s="45">
        <f t="shared" si="54"/>
        <v>6.9</v>
      </c>
      <c r="H286" s="45">
        <f t="shared" si="54"/>
        <v>56.1</v>
      </c>
      <c r="I286" s="46">
        <f t="shared" si="54"/>
        <v>312</v>
      </c>
      <c r="J286" s="46">
        <f t="shared" si="54"/>
        <v>25</v>
      </c>
      <c r="K286" s="46">
        <f t="shared" si="54"/>
        <v>10</v>
      </c>
      <c r="L286" s="46">
        <f t="shared" si="54"/>
        <v>54</v>
      </c>
      <c r="M286" s="42">
        <f t="shared" si="54"/>
        <v>0.62</v>
      </c>
      <c r="N286" s="42">
        <f t="shared" si="54"/>
        <v>7.0000000000000007E-2</v>
      </c>
      <c r="O286" s="42">
        <f t="shared" si="54"/>
        <v>0.04</v>
      </c>
      <c r="P286" s="42">
        <f t="shared" si="54"/>
        <v>0.01</v>
      </c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</row>
    <row r="287" spans="1:255" ht="14.25" customHeight="1" x14ac:dyDescent="0.25">
      <c r="A287" s="21"/>
      <c r="B287" s="32"/>
      <c r="C287" s="33"/>
      <c r="D287" s="93" t="s">
        <v>47</v>
      </c>
      <c r="E287" s="28"/>
      <c r="F287" s="54">
        <f t="shared" ref="F287:P287" si="55">F275+F282+F286</f>
        <v>56.900000000000006</v>
      </c>
      <c r="G287" s="54">
        <f t="shared" si="55"/>
        <v>56.1</v>
      </c>
      <c r="H287" s="54">
        <f t="shared" si="55"/>
        <v>211.9</v>
      </c>
      <c r="I287" s="55">
        <f t="shared" si="55"/>
        <v>1579</v>
      </c>
      <c r="J287" s="55">
        <f t="shared" si="55"/>
        <v>419</v>
      </c>
      <c r="K287" s="55">
        <f t="shared" si="55"/>
        <v>138</v>
      </c>
      <c r="L287" s="55">
        <f t="shared" si="55"/>
        <v>589.9</v>
      </c>
      <c r="M287" s="56">
        <f t="shared" si="55"/>
        <v>17.220000000000002</v>
      </c>
      <c r="N287" s="56">
        <f t="shared" si="55"/>
        <v>0.76</v>
      </c>
      <c r="O287" s="56">
        <f t="shared" si="55"/>
        <v>108.67</v>
      </c>
      <c r="P287" s="56">
        <f t="shared" si="55"/>
        <v>6.5000000000000002E-2</v>
      </c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</row>
    <row r="288" spans="1:255" ht="14.25" customHeight="1" x14ac:dyDescent="0.25">
      <c r="A288" s="21"/>
      <c r="B288" s="32"/>
      <c r="C288" s="33"/>
      <c r="D288" s="26" t="s">
        <v>69</v>
      </c>
      <c r="E288" s="28"/>
      <c r="F288" s="22"/>
      <c r="G288" s="22"/>
      <c r="H288" s="22"/>
      <c r="I288" s="23"/>
      <c r="J288" s="23"/>
      <c r="K288" s="23"/>
      <c r="L288" s="23"/>
      <c r="M288" s="24"/>
      <c r="N288" s="24"/>
      <c r="O288" s="24"/>
      <c r="P288" s="24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</row>
    <row r="289" spans="1:255" ht="14.25" customHeight="1" x14ac:dyDescent="0.25">
      <c r="A289" s="21"/>
      <c r="B289" s="32"/>
      <c r="C289" s="33"/>
      <c r="D289" s="27" t="s">
        <v>49</v>
      </c>
      <c r="E289" s="28"/>
      <c r="F289" s="22"/>
      <c r="G289" s="22"/>
      <c r="H289" s="22"/>
      <c r="I289" s="23"/>
      <c r="J289" s="23"/>
      <c r="K289" s="23"/>
      <c r="L289" s="23"/>
      <c r="M289" s="24"/>
      <c r="N289" s="24"/>
      <c r="O289" s="24"/>
      <c r="P289" s="24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</row>
    <row r="290" spans="1:255" ht="14.25" customHeight="1" x14ac:dyDescent="0.25">
      <c r="A290" s="32"/>
      <c r="B290" s="32">
        <v>9.15</v>
      </c>
      <c r="C290" s="33">
        <v>11.39</v>
      </c>
      <c r="D290" s="34" t="s">
        <v>22</v>
      </c>
      <c r="E290" s="35" t="s">
        <v>23</v>
      </c>
      <c r="F290" s="36">
        <v>0.15</v>
      </c>
      <c r="G290" s="36">
        <v>10.9</v>
      </c>
      <c r="H290" s="36">
        <v>0.21</v>
      </c>
      <c r="I290" s="37">
        <v>99.3</v>
      </c>
      <c r="J290" s="37">
        <v>2</v>
      </c>
      <c r="K290" s="37">
        <v>0</v>
      </c>
      <c r="L290" s="37">
        <v>3</v>
      </c>
      <c r="M290" s="36">
        <v>0.03</v>
      </c>
      <c r="N290" s="36">
        <v>0</v>
      </c>
      <c r="O290" s="36">
        <v>0</v>
      </c>
      <c r="P290" s="36">
        <v>0.09</v>
      </c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</row>
    <row r="291" spans="1:255" ht="13.5" customHeight="1" x14ac:dyDescent="0.25">
      <c r="A291" s="32">
        <v>271</v>
      </c>
      <c r="B291" s="32">
        <v>28.24</v>
      </c>
      <c r="C291" s="94">
        <v>42.77</v>
      </c>
      <c r="D291" s="34" t="s">
        <v>70</v>
      </c>
      <c r="E291" s="35" t="s">
        <v>35</v>
      </c>
      <c r="F291" s="36">
        <v>13.8</v>
      </c>
      <c r="G291" s="36">
        <v>11.3</v>
      </c>
      <c r="H291" s="36">
        <v>10.1</v>
      </c>
      <c r="I291" s="37">
        <v>198</v>
      </c>
      <c r="J291" s="37">
        <v>10</v>
      </c>
      <c r="K291" s="37">
        <v>10</v>
      </c>
      <c r="L291" s="37">
        <v>53</v>
      </c>
      <c r="M291" s="33">
        <v>1</v>
      </c>
      <c r="N291" s="33">
        <v>0.3</v>
      </c>
      <c r="O291" s="33">
        <v>0</v>
      </c>
      <c r="P291" s="33">
        <v>0</v>
      </c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</row>
    <row r="292" spans="1:255" s="7" customFormat="1" ht="12.75" customHeight="1" x14ac:dyDescent="0.25">
      <c r="A292" s="21">
        <v>312</v>
      </c>
      <c r="B292" s="32">
        <v>14.2</v>
      </c>
      <c r="C292" s="33">
        <v>17.97</v>
      </c>
      <c r="D292" s="39" t="s">
        <v>62</v>
      </c>
      <c r="E292" s="28" t="s">
        <v>37</v>
      </c>
      <c r="F292" s="22">
        <v>3.8</v>
      </c>
      <c r="G292" s="22">
        <v>6.3</v>
      </c>
      <c r="H292" s="22">
        <v>14.5</v>
      </c>
      <c r="I292" s="23">
        <v>130</v>
      </c>
      <c r="J292" s="23">
        <v>46</v>
      </c>
      <c r="K292" s="23">
        <v>33</v>
      </c>
      <c r="L292" s="23">
        <v>99</v>
      </c>
      <c r="M292" s="24">
        <v>1.18</v>
      </c>
      <c r="N292" s="24">
        <v>1.0999999999999999E-2</v>
      </c>
      <c r="O292" s="24">
        <v>0.36</v>
      </c>
      <c r="P292" s="24">
        <v>5.6000000000000001E-2</v>
      </c>
    </row>
    <row r="293" spans="1:255" ht="28.5" customHeight="1" x14ac:dyDescent="0.25">
      <c r="A293" s="32" t="s">
        <v>153</v>
      </c>
      <c r="B293" s="32"/>
      <c r="C293" s="33">
        <v>8</v>
      </c>
      <c r="D293" s="38" t="s">
        <v>154</v>
      </c>
      <c r="E293" s="35" t="s">
        <v>134</v>
      </c>
      <c r="F293" s="36">
        <v>0.7</v>
      </c>
      <c r="G293" s="36">
        <v>2.2999999999999998</v>
      </c>
      <c r="H293" s="36">
        <v>5.5</v>
      </c>
      <c r="I293" s="37">
        <v>46</v>
      </c>
      <c r="J293" s="37">
        <v>19</v>
      </c>
      <c r="K293" s="37">
        <v>6</v>
      </c>
      <c r="L293" s="37">
        <v>12</v>
      </c>
      <c r="M293" s="33">
        <v>0.24</v>
      </c>
      <c r="N293" s="33">
        <v>0.01</v>
      </c>
      <c r="O293" s="33">
        <v>12</v>
      </c>
      <c r="P293" s="33">
        <v>0</v>
      </c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</row>
    <row r="294" spans="1:255" ht="13.5" customHeight="1" x14ac:dyDescent="0.25">
      <c r="A294" s="32">
        <v>376</v>
      </c>
      <c r="B294" s="33">
        <v>0.85</v>
      </c>
      <c r="C294" s="33">
        <v>1.45</v>
      </c>
      <c r="D294" s="39" t="s">
        <v>38</v>
      </c>
      <c r="E294" s="35" t="s">
        <v>25</v>
      </c>
      <c r="F294" s="36">
        <v>0.2</v>
      </c>
      <c r="G294" s="36">
        <v>0.1</v>
      </c>
      <c r="H294" s="36">
        <v>10.1</v>
      </c>
      <c r="I294" s="37">
        <v>41</v>
      </c>
      <c r="J294" s="37">
        <v>5</v>
      </c>
      <c r="K294" s="37">
        <v>4</v>
      </c>
      <c r="L294" s="37">
        <v>8</v>
      </c>
      <c r="M294" s="33">
        <v>0.85</v>
      </c>
      <c r="N294" s="33">
        <v>0</v>
      </c>
      <c r="O294" s="33">
        <v>0.1</v>
      </c>
      <c r="P294" s="33">
        <v>0</v>
      </c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</row>
    <row r="295" spans="1:255" ht="14.25" customHeight="1" x14ac:dyDescent="0.25">
      <c r="A295" s="21"/>
      <c r="B295" s="21">
        <v>1.65</v>
      </c>
      <c r="C295" s="33">
        <v>3.15</v>
      </c>
      <c r="D295" s="40" t="s">
        <v>28</v>
      </c>
      <c r="E295" s="28" t="s">
        <v>29</v>
      </c>
      <c r="F295" s="22">
        <v>2</v>
      </c>
      <c r="G295" s="22">
        <v>0.5</v>
      </c>
      <c r="H295" s="22">
        <v>14.3</v>
      </c>
      <c r="I295" s="23">
        <v>70</v>
      </c>
      <c r="J295" s="23">
        <v>10</v>
      </c>
      <c r="K295" s="23">
        <v>0</v>
      </c>
      <c r="L295" s="23">
        <v>0</v>
      </c>
      <c r="M295" s="24">
        <v>0.5</v>
      </c>
      <c r="N295" s="24">
        <v>0.08</v>
      </c>
      <c r="O295" s="24">
        <v>0</v>
      </c>
      <c r="P295" s="24">
        <v>0</v>
      </c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</row>
    <row r="296" spans="1:255" ht="14.25" customHeight="1" x14ac:dyDescent="0.25">
      <c r="A296" s="21"/>
      <c r="B296" s="42">
        <f>SUM(B291:B295)</f>
        <v>44.94</v>
      </c>
      <c r="C296" s="42">
        <f>SUM(C290:C295)</f>
        <v>84.73</v>
      </c>
      <c r="D296" s="43" t="s">
        <v>30</v>
      </c>
      <c r="E296" s="28"/>
      <c r="F296" s="45">
        <f t="shared" ref="F296:P296" si="56">SUM(F290:F295)</f>
        <v>20.65</v>
      </c>
      <c r="G296" s="45">
        <f t="shared" si="56"/>
        <v>31.400000000000006</v>
      </c>
      <c r="H296" s="45">
        <f t="shared" si="56"/>
        <v>54.710000000000008</v>
      </c>
      <c r="I296" s="46">
        <f t="shared" si="56"/>
        <v>584.29999999999995</v>
      </c>
      <c r="J296" s="46">
        <f t="shared" si="56"/>
        <v>92</v>
      </c>
      <c r="K296" s="46">
        <f t="shared" si="56"/>
        <v>53</v>
      </c>
      <c r="L296" s="46">
        <f t="shared" si="56"/>
        <v>175</v>
      </c>
      <c r="M296" s="45">
        <f t="shared" si="56"/>
        <v>3.8000000000000003</v>
      </c>
      <c r="N296" s="45">
        <f t="shared" si="56"/>
        <v>0.40100000000000002</v>
      </c>
      <c r="O296" s="45">
        <f t="shared" si="56"/>
        <v>12.459999999999999</v>
      </c>
      <c r="P296" s="45">
        <f t="shared" si="56"/>
        <v>0.14599999999999999</v>
      </c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</row>
    <row r="297" spans="1:255" ht="14.25" customHeight="1" x14ac:dyDescent="0.25">
      <c r="A297" s="21"/>
      <c r="B297" s="32"/>
      <c r="C297" s="33"/>
      <c r="D297" s="27" t="s">
        <v>31</v>
      </c>
      <c r="E297" s="28"/>
      <c r="F297" s="22"/>
      <c r="G297" s="22"/>
      <c r="H297" s="22"/>
      <c r="I297" s="23"/>
      <c r="J297" s="23"/>
      <c r="K297" s="23"/>
      <c r="L297" s="23"/>
      <c r="M297" s="24"/>
      <c r="N297" s="24"/>
      <c r="O297" s="24"/>
      <c r="P297" s="24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</row>
    <row r="298" spans="1:255" ht="25.5" customHeight="1" x14ac:dyDescent="0.25">
      <c r="A298" s="32">
        <v>112</v>
      </c>
      <c r="B298" s="32">
        <v>14.72</v>
      </c>
      <c r="C298" s="33">
        <v>15.64</v>
      </c>
      <c r="D298" s="38" t="s">
        <v>170</v>
      </c>
      <c r="E298" s="35" t="s">
        <v>33</v>
      </c>
      <c r="F298" s="22">
        <v>5.6</v>
      </c>
      <c r="G298" s="22">
        <v>3</v>
      </c>
      <c r="H298" s="22">
        <v>15</v>
      </c>
      <c r="I298" s="23">
        <v>108</v>
      </c>
      <c r="J298" s="23">
        <v>15</v>
      </c>
      <c r="K298" s="23">
        <v>32</v>
      </c>
      <c r="L298" s="23">
        <v>77</v>
      </c>
      <c r="M298" s="24">
        <v>1.03</v>
      </c>
      <c r="N298" s="24">
        <v>0.09</v>
      </c>
      <c r="O298" s="24">
        <v>6.1</v>
      </c>
      <c r="P298" s="24">
        <v>0.01</v>
      </c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</row>
    <row r="299" spans="1:255" ht="14.25" customHeight="1" x14ac:dyDescent="0.25">
      <c r="A299" s="32">
        <v>265</v>
      </c>
      <c r="B299" s="32">
        <v>41.12</v>
      </c>
      <c r="C299" s="33">
        <v>66.260000000000005</v>
      </c>
      <c r="D299" s="39" t="s">
        <v>171</v>
      </c>
      <c r="E299" s="35" t="s">
        <v>25</v>
      </c>
      <c r="F299" s="36">
        <v>14</v>
      </c>
      <c r="G299" s="36">
        <v>13.7</v>
      </c>
      <c r="H299" s="36">
        <v>35.6</v>
      </c>
      <c r="I299" s="37">
        <v>322</v>
      </c>
      <c r="J299" s="37">
        <v>10</v>
      </c>
      <c r="K299" s="37">
        <v>43</v>
      </c>
      <c r="L299" s="37">
        <v>93</v>
      </c>
      <c r="M299" s="33">
        <v>1.7</v>
      </c>
      <c r="N299" s="33">
        <v>0.09</v>
      </c>
      <c r="O299" s="33">
        <v>0.7</v>
      </c>
      <c r="P299" s="33">
        <v>0</v>
      </c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</row>
    <row r="300" spans="1:255" ht="14.25" customHeight="1" x14ac:dyDescent="0.25">
      <c r="A300" s="32">
        <v>71</v>
      </c>
      <c r="B300" s="32"/>
      <c r="C300" s="33">
        <v>9.11</v>
      </c>
      <c r="D300" s="39" t="s">
        <v>72</v>
      </c>
      <c r="E300" s="35" t="s">
        <v>145</v>
      </c>
      <c r="F300" s="36">
        <v>0.7</v>
      </c>
      <c r="G300" s="36">
        <v>0.1</v>
      </c>
      <c r="H300" s="36">
        <v>2.2999999999999998</v>
      </c>
      <c r="I300" s="37">
        <v>13</v>
      </c>
      <c r="J300" s="37">
        <v>8</v>
      </c>
      <c r="K300" s="37">
        <v>12</v>
      </c>
      <c r="L300" s="37">
        <v>16</v>
      </c>
      <c r="M300" s="33">
        <v>0.54</v>
      </c>
      <c r="N300" s="33">
        <v>0.04</v>
      </c>
      <c r="O300" s="33">
        <v>15</v>
      </c>
      <c r="P300" s="33">
        <v>0</v>
      </c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</row>
    <row r="301" spans="1:255" ht="14.25" customHeight="1" x14ac:dyDescent="0.25">
      <c r="A301" s="21">
        <v>348</v>
      </c>
      <c r="B301" s="32">
        <v>7.14</v>
      </c>
      <c r="C301" s="33">
        <v>6.69</v>
      </c>
      <c r="D301" s="58" t="s">
        <v>128</v>
      </c>
      <c r="E301" s="28" t="s">
        <v>25</v>
      </c>
      <c r="F301" s="22">
        <v>1</v>
      </c>
      <c r="G301" s="22">
        <v>0</v>
      </c>
      <c r="H301" s="22">
        <v>13.2</v>
      </c>
      <c r="I301" s="23">
        <v>86</v>
      </c>
      <c r="J301" s="23">
        <v>33</v>
      </c>
      <c r="K301" s="23">
        <v>21</v>
      </c>
      <c r="L301" s="23">
        <v>29</v>
      </c>
      <c r="M301" s="24">
        <v>0.69</v>
      </c>
      <c r="N301" s="24">
        <v>0.02</v>
      </c>
      <c r="O301" s="24">
        <v>0.89</v>
      </c>
      <c r="P301" s="24">
        <v>0</v>
      </c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</row>
    <row r="302" spans="1:255" s="7" customFormat="1" ht="25.5" customHeight="1" x14ac:dyDescent="0.25">
      <c r="A302" s="21"/>
      <c r="B302" s="32">
        <v>2.92</v>
      </c>
      <c r="C302" s="33">
        <v>4.92</v>
      </c>
      <c r="D302" s="40" t="s">
        <v>39</v>
      </c>
      <c r="E302" s="28" t="s">
        <v>40</v>
      </c>
      <c r="F302" s="22">
        <v>3.8</v>
      </c>
      <c r="G302" s="22">
        <v>0.8</v>
      </c>
      <c r="H302" s="22">
        <v>25.1</v>
      </c>
      <c r="I302" s="23">
        <v>123</v>
      </c>
      <c r="J302" s="23">
        <v>28</v>
      </c>
      <c r="K302" s="23">
        <v>0</v>
      </c>
      <c r="L302" s="23">
        <v>0</v>
      </c>
      <c r="M302" s="24">
        <v>1.48</v>
      </c>
      <c r="N302" s="24">
        <v>0.17</v>
      </c>
      <c r="O302" s="24">
        <v>0</v>
      </c>
      <c r="P302" s="24">
        <v>0</v>
      </c>
    </row>
    <row r="303" spans="1:255" ht="14.25" customHeight="1" x14ac:dyDescent="0.25">
      <c r="A303" s="21"/>
      <c r="B303" s="49">
        <f>SUM(B298:B302)</f>
        <v>65.899999999999991</v>
      </c>
      <c r="C303" s="50">
        <f>SUM(C298:C302)</f>
        <v>102.62</v>
      </c>
      <c r="D303" s="43" t="s">
        <v>30</v>
      </c>
      <c r="E303" s="28"/>
      <c r="F303" s="45">
        <f t="shared" ref="F303:P303" si="57">SUM(F298:F302)</f>
        <v>25.1</v>
      </c>
      <c r="G303" s="45">
        <f t="shared" si="57"/>
        <v>17.600000000000001</v>
      </c>
      <c r="H303" s="45">
        <f t="shared" si="57"/>
        <v>91.199999999999989</v>
      </c>
      <c r="I303" s="46">
        <f t="shared" si="57"/>
        <v>652</v>
      </c>
      <c r="J303" s="46">
        <f t="shared" si="57"/>
        <v>94</v>
      </c>
      <c r="K303" s="46">
        <f t="shared" si="57"/>
        <v>108</v>
      </c>
      <c r="L303" s="46">
        <f t="shared" si="57"/>
        <v>215</v>
      </c>
      <c r="M303" s="42">
        <f t="shared" si="57"/>
        <v>5.4399999999999995</v>
      </c>
      <c r="N303" s="42">
        <f t="shared" si="57"/>
        <v>0.41000000000000003</v>
      </c>
      <c r="O303" s="42">
        <f t="shared" si="57"/>
        <v>22.69</v>
      </c>
      <c r="P303" s="42">
        <f t="shared" si="57"/>
        <v>0.01</v>
      </c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</row>
    <row r="304" spans="1:255" ht="14.25" customHeight="1" x14ac:dyDescent="0.25">
      <c r="A304" s="21"/>
      <c r="B304" s="32"/>
      <c r="C304" s="33"/>
      <c r="D304" s="27" t="s">
        <v>41</v>
      </c>
      <c r="E304" s="28"/>
      <c r="F304" s="22"/>
      <c r="G304" s="22"/>
      <c r="H304" s="22"/>
      <c r="I304" s="23"/>
      <c r="J304" s="23"/>
      <c r="K304" s="23"/>
      <c r="L304" s="23"/>
      <c r="M304" s="24"/>
      <c r="N304" s="24"/>
      <c r="O304" s="24"/>
      <c r="P304" s="2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</row>
    <row r="305" spans="1:256" ht="14.25" customHeight="1" x14ac:dyDescent="0.25">
      <c r="A305" s="32" t="s">
        <v>107</v>
      </c>
      <c r="B305" s="32"/>
      <c r="C305" s="33">
        <v>36.380000000000003</v>
      </c>
      <c r="D305" s="34" t="s">
        <v>108</v>
      </c>
      <c r="E305" s="35" t="s">
        <v>35</v>
      </c>
      <c r="F305" s="36">
        <v>13.5</v>
      </c>
      <c r="G305" s="36">
        <v>10.4</v>
      </c>
      <c r="H305" s="36">
        <v>31.5</v>
      </c>
      <c r="I305" s="37">
        <v>274</v>
      </c>
      <c r="J305" s="37">
        <v>170</v>
      </c>
      <c r="K305" s="37">
        <v>40</v>
      </c>
      <c r="L305" s="37">
        <v>182</v>
      </c>
      <c r="M305" s="33">
        <v>1</v>
      </c>
      <c r="N305" s="33">
        <v>0.09</v>
      </c>
      <c r="O305" s="33">
        <v>0.24</v>
      </c>
      <c r="P305" s="33">
        <v>0.03</v>
      </c>
      <c r="Q305" s="33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</row>
    <row r="306" spans="1:256" ht="25.5" customHeight="1" x14ac:dyDescent="0.25">
      <c r="A306" s="21" t="s">
        <v>172</v>
      </c>
      <c r="B306" s="32">
        <v>4.08</v>
      </c>
      <c r="C306" s="33">
        <v>7.56</v>
      </c>
      <c r="D306" s="58" t="s">
        <v>173</v>
      </c>
      <c r="E306" s="28" t="s">
        <v>25</v>
      </c>
      <c r="F306" s="22">
        <v>0</v>
      </c>
      <c r="G306" s="22">
        <v>0</v>
      </c>
      <c r="H306" s="22">
        <v>28</v>
      </c>
      <c r="I306" s="23">
        <v>112</v>
      </c>
      <c r="J306" s="23">
        <v>3</v>
      </c>
      <c r="K306" s="23">
        <v>0</v>
      </c>
      <c r="L306" s="23">
        <v>6</v>
      </c>
      <c r="M306" s="24">
        <v>0.03</v>
      </c>
      <c r="N306" s="24">
        <v>0</v>
      </c>
      <c r="O306" s="24">
        <v>7.6</v>
      </c>
      <c r="P306" s="24">
        <v>0</v>
      </c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</row>
    <row r="307" spans="1:256" ht="14.25" customHeight="1" x14ac:dyDescent="0.25">
      <c r="A307" s="21"/>
      <c r="B307" s="49">
        <f>SUM(B305:B306)</f>
        <v>4.08</v>
      </c>
      <c r="C307" s="50">
        <f>SUM(C305:C306)</f>
        <v>43.940000000000005</v>
      </c>
      <c r="D307" s="43" t="s">
        <v>30</v>
      </c>
      <c r="E307" s="28"/>
      <c r="F307" s="45">
        <f t="shared" ref="F307:P307" si="58">SUM(F305:F306)</f>
        <v>13.5</v>
      </c>
      <c r="G307" s="45">
        <f t="shared" si="58"/>
        <v>10.4</v>
      </c>
      <c r="H307" s="45">
        <f t="shared" si="58"/>
        <v>59.5</v>
      </c>
      <c r="I307" s="46">
        <f t="shared" si="58"/>
        <v>386</v>
      </c>
      <c r="J307" s="46">
        <f t="shared" si="58"/>
        <v>173</v>
      </c>
      <c r="K307" s="46">
        <f t="shared" si="58"/>
        <v>40</v>
      </c>
      <c r="L307" s="46">
        <f t="shared" si="58"/>
        <v>188</v>
      </c>
      <c r="M307" s="42">
        <f t="shared" si="58"/>
        <v>1.03</v>
      </c>
      <c r="N307" s="42">
        <f t="shared" si="58"/>
        <v>0.09</v>
      </c>
      <c r="O307" s="42">
        <f t="shared" si="58"/>
        <v>7.84</v>
      </c>
      <c r="P307" s="42">
        <f t="shared" si="58"/>
        <v>0.03</v>
      </c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</row>
    <row r="308" spans="1:256" ht="14.25" customHeight="1" x14ac:dyDescent="0.25">
      <c r="A308" s="21"/>
      <c r="B308" s="32"/>
      <c r="C308" s="33"/>
      <c r="D308" s="93" t="s">
        <v>47</v>
      </c>
      <c r="E308" s="28"/>
      <c r="F308" s="54">
        <f t="shared" ref="F308:P308" si="59">F296+F303+F307</f>
        <v>59.25</v>
      </c>
      <c r="G308" s="54">
        <f t="shared" si="59"/>
        <v>59.400000000000006</v>
      </c>
      <c r="H308" s="54">
        <f t="shared" si="59"/>
        <v>205.41</v>
      </c>
      <c r="I308" s="55">
        <f t="shared" si="59"/>
        <v>1622.3</v>
      </c>
      <c r="J308" s="55">
        <f t="shared" si="59"/>
        <v>359</v>
      </c>
      <c r="K308" s="55">
        <f t="shared" si="59"/>
        <v>201</v>
      </c>
      <c r="L308" s="55">
        <f t="shared" si="59"/>
        <v>578</v>
      </c>
      <c r="M308" s="56">
        <f t="shared" si="59"/>
        <v>10.27</v>
      </c>
      <c r="N308" s="56">
        <f t="shared" si="59"/>
        <v>0.90100000000000002</v>
      </c>
      <c r="O308" s="56">
        <f t="shared" si="59"/>
        <v>42.989999999999995</v>
      </c>
      <c r="P308" s="56">
        <f t="shared" si="59"/>
        <v>0.186</v>
      </c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</row>
    <row r="309" spans="1:256" ht="14.25" customHeight="1" x14ac:dyDescent="0.25">
      <c r="A309" s="21"/>
      <c r="B309" s="32"/>
      <c r="C309" s="33"/>
      <c r="D309" s="26" t="s">
        <v>87</v>
      </c>
      <c r="E309" s="28"/>
      <c r="F309" s="22"/>
      <c r="G309" s="22"/>
      <c r="H309" s="22"/>
      <c r="I309" s="23"/>
      <c r="J309" s="23"/>
      <c r="K309" s="23"/>
      <c r="L309" s="23"/>
      <c r="M309" s="24"/>
      <c r="N309" s="24"/>
      <c r="O309" s="24"/>
      <c r="P309" s="24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</row>
    <row r="310" spans="1:256" ht="14.25" customHeight="1" x14ac:dyDescent="0.25">
      <c r="A310" s="21"/>
      <c r="B310" s="32"/>
      <c r="C310" s="33"/>
      <c r="D310" s="27" t="s">
        <v>49</v>
      </c>
      <c r="E310" s="28"/>
      <c r="F310" s="22"/>
      <c r="G310" s="22"/>
      <c r="H310" s="22"/>
      <c r="I310" s="23"/>
      <c r="J310" s="23"/>
      <c r="K310" s="23"/>
      <c r="L310" s="23"/>
      <c r="M310" s="24"/>
      <c r="N310" s="24"/>
      <c r="O310" s="24"/>
      <c r="P310" s="24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</row>
    <row r="311" spans="1:256" ht="14.25" customHeight="1" x14ac:dyDescent="0.25">
      <c r="A311" s="21"/>
      <c r="B311" s="32"/>
      <c r="C311" s="33">
        <v>9.3800000000000008</v>
      </c>
      <c r="D311" s="34" t="s">
        <v>129</v>
      </c>
      <c r="E311" s="28" t="s">
        <v>130</v>
      </c>
      <c r="F311" s="22">
        <v>1.5</v>
      </c>
      <c r="G311" s="22">
        <v>3.9</v>
      </c>
      <c r="H311" s="22">
        <v>1.1399999999999999</v>
      </c>
      <c r="I311" s="23">
        <v>45</v>
      </c>
      <c r="J311" s="23">
        <v>35</v>
      </c>
      <c r="K311" s="23">
        <v>6</v>
      </c>
      <c r="L311" s="23">
        <v>123</v>
      </c>
      <c r="M311" s="22">
        <v>0.14000000000000001</v>
      </c>
      <c r="N311" s="22">
        <v>0</v>
      </c>
      <c r="O311" s="22">
        <v>0.1</v>
      </c>
      <c r="P311" s="22">
        <v>0</v>
      </c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</row>
    <row r="312" spans="1:256" ht="27" customHeight="1" x14ac:dyDescent="0.25">
      <c r="A312" s="32" t="s">
        <v>89</v>
      </c>
      <c r="B312" s="32">
        <v>33.42</v>
      </c>
      <c r="C312" s="33">
        <v>50</v>
      </c>
      <c r="D312" s="40" t="s">
        <v>90</v>
      </c>
      <c r="E312" s="35" t="s">
        <v>61</v>
      </c>
      <c r="F312" s="36">
        <v>15.2</v>
      </c>
      <c r="G312" s="36">
        <v>17</v>
      </c>
      <c r="H312" s="36">
        <v>11.5</v>
      </c>
      <c r="I312" s="37">
        <v>260</v>
      </c>
      <c r="J312" s="37">
        <v>116</v>
      </c>
      <c r="K312" s="37">
        <v>17</v>
      </c>
      <c r="L312" s="37">
        <v>123</v>
      </c>
      <c r="M312" s="33">
        <v>0.84</v>
      </c>
      <c r="N312" s="33">
        <v>0.2</v>
      </c>
      <c r="O312" s="33">
        <v>2.2999999999999998</v>
      </c>
      <c r="P312" s="33">
        <v>0.04</v>
      </c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</row>
    <row r="313" spans="1:256" ht="14.1" customHeight="1" x14ac:dyDescent="0.25">
      <c r="A313" s="21">
        <v>304</v>
      </c>
      <c r="B313" s="32">
        <v>9.19</v>
      </c>
      <c r="C313" s="33">
        <v>14.37</v>
      </c>
      <c r="D313" s="40" t="s">
        <v>81</v>
      </c>
      <c r="E313" s="35" t="s">
        <v>37</v>
      </c>
      <c r="F313" s="22">
        <v>4.4000000000000004</v>
      </c>
      <c r="G313" s="22">
        <v>7.5</v>
      </c>
      <c r="H313" s="22">
        <v>33.700000000000003</v>
      </c>
      <c r="I313" s="23">
        <v>220</v>
      </c>
      <c r="J313" s="23">
        <v>2</v>
      </c>
      <c r="K313" s="23">
        <v>23</v>
      </c>
      <c r="L313" s="23">
        <v>73</v>
      </c>
      <c r="M313" s="24">
        <v>0.62</v>
      </c>
      <c r="N313" s="24">
        <v>0.03</v>
      </c>
      <c r="O313" s="24">
        <v>0</v>
      </c>
      <c r="P313" s="24">
        <v>0.04</v>
      </c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</row>
    <row r="314" spans="1:256" ht="15" customHeight="1" x14ac:dyDescent="0.25">
      <c r="A314" s="32">
        <v>71</v>
      </c>
      <c r="B314" s="32">
        <v>4.1500000000000004</v>
      </c>
      <c r="C314" s="33">
        <v>6.07</v>
      </c>
      <c r="D314" s="39" t="s">
        <v>72</v>
      </c>
      <c r="E314" s="35" t="s">
        <v>73</v>
      </c>
      <c r="F314" s="36">
        <v>0.4</v>
      </c>
      <c r="G314" s="36">
        <v>0.1</v>
      </c>
      <c r="H314" s="36">
        <v>1.5</v>
      </c>
      <c r="I314" s="37">
        <v>9</v>
      </c>
      <c r="J314" s="37">
        <v>6</v>
      </c>
      <c r="K314" s="37">
        <v>8</v>
      </c>
      <c r="L314" s="37">
        <v>10</v>
      </c>
      <c r="M314" s="33">
        <v>0.36</v>
      </c>
      <c r="N314" s="33">
        <v>0.02</v>
      </c>
      <c r="O314" s="33">
        <v>10</v>
      </c>
      <c r="P314" s="33">
        <v>0</v>
      </c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</row>
    <row r="315" spans="1:256" ht="14.25" customHeight="1" x14ac:dyDescent="0.25">
      <c r="A315" s="32">
        <v>377</v>
      </c>
      <c r="B315" s="33">
        <v>1.96</v>
      </c>
      <c r="C315" s="33">
        <v>2.77</v>
      </c>
      <c r="D315" s="39" t="s">
        <v>54</v>
      </c>
      <c r="E315" s="35" t="s">
        <v>55</v>
      </c>
      <c r="F315" s="36">
        <v>0.3</v>
      </c>
      <c r="G315" s="36">
        <v>0.1</v>
      </c>
      <c r="H315" s="36">
        <v>10.3</v>
      </c>
      <c r="I315" s="37">
        <v>43</v>
      </c>
      <c r="J315" s="37">
        <v>8</v>
      </c>
      <c r="K315" s="37">
        <v>5</v>
      </c>
      <c r="L315" s="37">
        <v>10</v>
      </c>
      <c r="M315" s="33">
        <v>0.89</v>
      </c>
      <c r="N315" s="33">
        <v>0</v>
      </c>
      <c r="O315" s="33">
        <v>2.9</v>
      </c>
      <c r="P315" s="33">
        <v>0</v>
      </c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</row>
    <row r="316" spans="1:256" ht="14.25" customHeight="1" x14ac:dyDescent="0.25">
      <c r="A316" s="21"/>
      <c r="B316" s="21">
        <v>1.65</v>
      </c>
      <c r="C316" s="33">
        <v>3.15</v>
      </c>
      <c r="D316" s="40" t="s">
        <v>28</v>
      </c>
      <c r="E316" s="28" t="s">
        <v>29</v>
      </c>
      <c r="F316" s="22">
        <v>2</v>
      </c>
      <c r="G316" s="22">
        <v>0.5</v>
      </c>
      <c r="H316" s="22">
        <v>14.3</v>
      </c>
      <c r="I316" s="23">
        <v>70</v>
      </c>
      <c r="J316" s="23">
        <v>10</v>
      </c>
      <c r="K316" s="23">
        <v>0</v>
      </c>
      <c r="L316" s="23">
        <v>0</v>
      </c>
      <c r="M316" s="24">
        <v>0.5</v>
      </c>
      <c r="N316" s="24">
        <v>0.08</v>
      </c>
      <c r="O316" s="24">
        <v>0</v>
      </c>
      <c r="P316" s="24">
        <v>0</v>
      </c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</row>
    <row r="317" spans="1:256" ht="14.25" customHeight="1" x14ac:dyDescent="0.25">
      <c r="A317" s="21"/>
      <c r="B317" s="42">
        <f>SUM(B312:B316)</f>
        <v>50.37</v>
      </c>
      <c r="C317" s="42">
        <v>85.73</v>
      </c>
      <c r="D317" s="43" t="s">
        <v>30</v>
      </c>
      <c r="E317" s="28"/>
      <c r="F317" s="45">
        <f t="shared" ref="F317:P317" si="60">SUM(F311:F316)</f>
        <v>23.8</v>
      </c>
      <c r="G317" s="45">
        <f t="shared" si="60"/>
        <v>29.1</v>
      </c>
      <c r="H317" s="45">
        <f t="shared" si="60"/>
        <v>72.44</v>
      </c>
      <c r="I317" s="46">
        <f t="shared" si="60"/>
        <v>647</v>
      </c>
      <c r="J317" s="46">
        <f t="shared" si="60"/>
        <v>177</v>
      </c>
      <c r="K317" s="46">
        <f t="shared" si="60"/>
        <v>59</v>
      </c>
      <c r="L317" s="46">
        <f t="shared" si="60"/>
        <v>339</v>
      </c>
      <c r="M317" s="45">
        <f t="shared" si="60"/>
        <v>3.35</v>
      </c>
      <c r="N317" s="45">
        <f t="shared" si="60"/>
        <v>0.33</v>
      </c>
      <c r="O317" s="45">
        <f t="shared" si="60"/>
        <v>15.3</v>
      </c>
      <c r="P317" s="45">
        <f t="shared" si="60"/>
        <v>0.08</v>
      </c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</row>
    <row r="318" spans="1:256" ht="14.25" customHeight="1" x14ac:dyDescent="0.25">
      <c r="A318" s="21"/>
      <c r="B318" s="21"/>
      <c r="C318" s="24"/>
      <c r="D318" s="27" t="s">
        <v>174</v>
      </c>
      <c r="E318" s="28"/>
      <c r="F318" s="22"/>
      <c r="G318" s="22"/>
      <c r="H318" s="22"/>
      <c r="I318" s="23"/>
      <c r="J318" s="23"/>
      <c r="K318" s="23"/>
      <c r="L318" s="23"/>
      <c r="M318" s="24"/>
      <c r="N318" s="24"/>
      <c r="O318" s="24"/>
      <c r="P318" s="24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</row>
    <row r="319" spans="1:256" s="47" customFormat="1" ht="15" customHeight="1" x14ac:dyDescent="0.25">
      <c r="A319" s="32" t="s">
        <v>175</v>
      </c>
      <c r="B319" s="32">
        <v>21.79</v>
      </c>
      <c r="C319" s="33">
        <v>32.880000000000003</v>
      </c>
      <c r="D319" s="38" t="s">
        <v>176</v>
      </c>
      <c r="E319" s="35" t="s">
        <v>177</v>
      </c>
      <c r="F319" s="36">
        <v>6.8</v>
      </c>
      <c r="G319" s="36">
        <v>6.2</v>
      </c>
      <c r="H319" s="36">
        <v>7</v>
      </c>
      <c r="I319" s="37">
        <v>112</v>
      </c>
      <c r="J319" s="37">
        <v>20</v>
      </c>
      <c r="K319" s="37">
        <v>32</v>
      </c>
      <c r="L319" s="37">
        <v>99</v>
      </c>
      <c r="M319" s="33">
        <v>1.2</v>
      </c>
      <c r="N319" s="33">
        <v>0.08</v>
      </c>
      <c r="O319" s="33">
        <v>5.3</v>
      </c>
      <c r="P319" s="33">
        <v>1.4999999999999999E-2</v>
      </c>
      <c r="IV319" s="48"/>
    </row>
    <row r="320" spans="1:256" ht="14.25" customHeight="1" x14ac:dyDescent="0.25">
      <c r="A320" s="32" t="s">
        <v>94</v>
      </c>
      <c r="B320" s="32">
        <v>32.49</v>
      </c>
      <c r="C320" s="33">
        <v>60.88</v>
      </c>
      <c r="D320" s="39" t="s">
        <v>95</v>
      </c>
      <c r="E320" s="35" t="s">
        <v>35</v>
      </c>
      <c r="F320" s="36">
        <v>24</v>
      </c>
      <c r="G320" s="36">
        <v>16.7</v>
      </c>
      <c r="H320" s="36">
        <v>12.4</v>
      </c>
      <c r="I320" s="37">
        <v>296</v>
      </c>
      <c r="J320" s="37">
        <v>17</v>
      </c>
      <c r="K320" s="37">
        <v>89</v>
      </c>
      <c r="L320" s="37">
        <v>173</v>
      </c>
      <c r="M320" s="33">
        <v>2.11</v>
      </c>
      <c r="N320" s="33">
        <v>0.11</v>
      </c>
      <c r="O320" s="33">
        <v>1.66</v>
      </c>
      <c r="P320" s="33">
        <v>8.4000000000000005E-2</v>
      </c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 s="48"/>
    </row>
    <row r="321" spans="1:256" s="7" customFormat="1" ht="12.75" customHeight="1" x14ac:dyDescent="0.25">
      <c r="A321" s="21">
        <v>309</v>
      </c>
      <c r="B321" s="32">
        <v>6.87</v>
      </c>
      <c r="C321" s="33">
        <v>8.6300000000000008</v>
      </c>
      <c r="D321" s="39" t="s">
        <v>163</v>
      </c>
      <c r="E321" s="28" t="s">
        <v>37</v>
      </c>
      <c r="F321" s="22">
        <v>6.5</v>
      </c>
      <c r="G321" s="22">
        <v>5.7</v>
      </c>
      <c r="H321" s="22">
        <v>33.5</v>
      </c>
      <c r="I321" s="23">
        <v>212</v>
      </c>
      <c r="J321" s="23">
        <v>8</v>
      </c>
      <c r="K321" s="23">
        <v>9</v>
      </c>
      <c r="L321" s="23">
        <v>42</v>
      </c>
      <c r="M321" s="24">
        <v>0.91</v>
      </c>
      <c r="N321" s="24">
        <v>7.0000000000000007E-2</v>
      </c>
      <c r="O321" s="24">
        <v>0</v>
      </c>
      <c r="P321" s="24">
        <v>0.03</v>
      </c>
    </row>
    <row r="322" spans="1:256" s="47" customFormat="1" ht="15" customHeight="1" x14ac:dyDescent="0.25">
      <c r="A322" s="21">
        <v>342</v>
      </c>
      <c r="B322" s="32">
        <v>4.08</v>
      </c>
      <c r="C322" s="33">
        <v>4.74</v>
      </c>
      <c r="D322" s="58" t="s">
        <v>82</v>
      </c>
      <c r="E322" s="28" t="s">
        <v>25</v>
      </c>
      <c r="F322" s="22">
        <v>0.2</v>
      </c>
      <c r="G322" s="22">
        <v>0.2</v>
      </c>
      <c r="H322" s="22">
        <v>13.9</v>
      </c>
      <c r="I322" s="23">
        <v>58</v>
      </c>
      <c r="J322" s="23">
        <v>7</v>
      </c>
      <c r="K322" s="23">
        <v>4</v>
      </c>
      <c r="L322" s="23">
        <v>4</v>
      </c>
      <c r="M322" s="24">
        <v>0.9</v>
      </c>
      <c r="N322" s="24">
        <v>0</v>
      </c>
      <c r="O322" s="24">
        <v>4.0999999999999996</v>
      </c>
      <c r="P322" s="24">
        <v>0</v>
      </c>
      <c r="IV322" s="48"/>
    </row>
    <row r="323" spans="1:256" s="7" customFormat="1" ht="25.5" customHeight="1" x14ac:dyDescent="0.25">
      <c r="A323" s="21"/>
      <c r="B323" s="32">
        <v>2.92</v>
      </c>
      <c r="C323" s="33">
        <v>4.92</v>
      </c>
      <c r="D323" s="40" t="s">
        <v>39</v>
      </c>
      <c r="E323" s="28" t="s">
        <v>40</v>
      </c>
      <c r="F323" s="22">
        <v>3.8</v>
      </c>
      <c r="G323" s="22">
        <v>0.8</v>
      </c>
      <c r="H323" s="22">
        <v>25.1</v>
      </c>
      <c r="I323" s="23">
        <v>123</v>
      </c>
      <c r="J323" s="23">
        <v>28</v>
      </c>
      <c r="K323" s="23">
        <v>0</v>
      </c>
      <c r="L323" s="23">
        <v>0</v>
      </c>
      <c r="M323" s="24">
        <v>1.48</v>
      </c>
      <c r="N323" s="24">
        <v>0.17</v>
      </c>
      <c r="O323" s="24">
        <v>0</v>
      </c>
      <c r="P323" s="24">
        <v>0</v>
      </c>
    </row>
    <row r="324" spans="1:256" ht="14.25" customHeight="1" x14ac:dyDescent="0.25">
      <c r="A324" s="32"/>
      <c r="B324" s="49">
        <f>SUM(B319:B323)</f>
        <v>68.150000000000006</v>
      </c>
      <c r="C324" s="50">
        <f>SUM(C319:C323)</f>
        <v>112.05</v>
      </c>
      <c r="D324" s="91" t="s">
        <v>30</v>
      </c>
      <c r="E324" s="35"/>
      <c r="F324" s="95">
        <f t="shared" ref="F324:P324" si="61">SUM(F319:F323)</f>
        <v>41.3</v>
      </c>
      <c r="G324" s="95">
        <f t="shared" si="61"/>
        <v>29.599999999999998</v>
      </c>
      <c r="H324" s="95">
        <f t="shared" si="61"/>
        <v>91.9</v>
      </c>
      <c r="I324" s="96">
        <f t="shared" si="61"/>
        <v>801</v>
      </c>
      <c r="J324" s="96">
        <f t="shared" si="61"/>
        <v>80</v>
      </c>
      <c r="K324" s="96">
        <f t="shared" si="61"/>
        <v>134</v>
      </c>
      <c r="L324" s="96">
        <f t="shared" si="61"/>
        <v>318</v>
      </c>
      <c r="M324" s="50">
        <f t="shared" si="61"/>
        <v>6.6</v>
      </c>
      <c r="N324" s="50">
        <f t="shared" si="61"/>
        <v>0.43000000000000005</v>
      </c>
      <c r="O324" s="50">
        <f t="shared" si="61"/>
        <v>11.059999999999999</v>
      </c>
      <c r="P324" s="50">
        <f t="shared" si="61"/>
        <v>0.129</v>
      </c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</row>
    <row r="325" spans="1:256" ht="14.25" customHeight="1" x14ac:dyDescent="0.25">
      <c r="A325" s="21"/>
      <c r="B325" s="32"/>
      <c r="C325" s="33"/>
      <c r="D325" s="27" t="s">
        <v>41</v>
      </c>
      <c r="E325" s="28"/>
      <c r="F325" s="22"/>
      <c r="G325" s="22"/>
      <c r="H325" s="22"/>
      <c r="I325" s="23"/>
      <c r="J325" s="23"/>
      <c r="K325" s="23"/>
      <c r="L325" s="23"/>
      <c r="M325" s="24"/>
      <c r="N325" s="24"/>
      <c r="O325" s="24"/>
      <c r="P325" s="24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</row>
    <row r="326" spans="1:256" ht="12.75" customHeight="1" x14ac:dyDescent="0.25">
      <c r="A326" s="32" t="s">
        <v>83</v>
      </c>
      <c r="B326" s="32"/>
      <c r="C326" s="33">
        <v>18.73</v>
      </c>
      <c r="D326" s="39" t="s">
        <v>84</v>
      </c>
      <c r="E326" s="35" t="s">
        <v>35</v>
      </c>
      <c r="F326" s="36">
        <v>11.6</v>
      </c>
      <c r="G326" s="36">
        <v>10.5</v>
      </c>
      <c r="H326" s="36">
        <v>33</v>
      </c>
      <c r="I326" s="37">
        <v>273</v>
      </c>
      <c r="J326" s="37">
        <v>84.1</v>
      </c>
      <c r="K326" s="37">
        <v>18.100000000000001</v>
      </c>
      <c r="L326" s="37">
        <v>121.5</v>
      </c>
      <c r="M326" s="33">
        <v>0.7</v>
      </c>
      <c r="N326" s="33">
        <v>8.9999999999999993E-3</v>
      </c>
      <c r="O326" s="33">
        <v>0.3</v>
      </c>
      <c r="P326" s="33">
        <v>4.5999999999999996</v>
      </c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</row>
    <row r="327" spans="1:256" ht="12.75" customHeight="1" x14ac:dyDescent="0.25">
      <c r="A327" s="21" t="s">
        <v>85</v>
      </c>
      <c r="B327" s="32">
        <v>4.7699999999999996</v>
      </c>
      <c r="C327" s="33">
        <v>7.92</v>
      </c>
      <c r="D327" s="39" t="s">
        <v>86</v>
      </c>
      <c r="E327" s="28" t="s">
        <v>25</v>
      </c>
      <c r="F327" s="22">
        <v>0.2</v>
      </c>
      <c r="G327" s="22">
        <v>0.1</v>
      </c>
      <c r="H327" s="22">
        <v>12</v>
      </c>
      <c r="I327" s="23">
        <v>49</v>
      </c>
      <c r="J327" s="23">
        <v>11</v>
      </c>
      <c r="K327" s="23">
        <v>8</v>
      </c>
      <c r="L327" s="23">
        <v>9</v>
      </c>
      <c r="M327" s="24">
        <v>0.2</v>
      </c>
      <c r="N327" s="24">
        <v>0.01</v>
      </c>
      <c r="O327" s="24">
        <v>4.5</v>
      </c>
      <c r="P327" s="24">
        <v>0</v>
      </c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</row>
    <row r="328" spans="1:256" ht="12.75" customHeight="1" x14ac:dyDescent="0.25">
      <c r="A328" s="32">
        <v>338</v>
      </c>
      <c r="B328" s="32">
        <v>11.25</v>
      </c>
      <c r="C328" s="33">
        <v>12</v>
      </c>
      <c r="D328" s="34" t="s">
        <v>74</v>
      </c>
      <c r="E328" s="35" t="s">
        <v>75</v>
      </c>
      <c r="F328" s="36">
        <v>0.6</v>
      </c>
      <c r="G328" s="36">
        <v>0.6</v>
      </c>
      <c r="H328" s="36">
        <v>14.7</v>
      </c>
      <c r="I328" s="37">
        <v>67</v>
      </c>
      <c r="J328" s="37">
        <v>24</v>
      </c>
      <c r="K328" s="37">
        <v>14</v>
      </c>
      <c r="L328" s="37">
        <v>17</v>
      </c>
      <c r="M328" s="33">
        <v>3.3</v>
      </c>
      <c r="N328" s="33">
        <v>0.05</v>
      </c>
      <c r="O328" s="33">
        <v>15</v>
      </c>
      <c r="P328" s="33">
        <v>0</v>
      </c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</row>
    <row r="329" spans="1:256" ht="14.25" customHeight="1" x14ac:dyDescent="0.25">
      <c r="A329" s="21"/>
      <c r="B329" s="49">
        <f>SUM(B326:B328)</f>
        <v>16.02</v>
      </c>
      <c r="C329" s="50">
        <f>SUM(C326:C328)</f>
        <v>38.65</v>
      </c>
      <c r="D329" s="43" t="s">
        <v>30</v>
      </c>
      <c r="E329" s="28"/>
      <c r="F329" s="45">
        <f t="shared" ref="F329:P329" si="62">SUM(F326:F328)</f>
        <v>12.399999999999999</v>
      </c>
      <c r="G329" s="45">
        <f t="shared" si="62"/>
        <v>11.2</v>
      </c>
      <c r="H329" s="45">
        <f t="shared" si="62"/>
        <v>59.7</v>
      </c>
      <c r="I329" s="46">
        <f t="shared" si="62"/>
        <v>389</v>
      </c>
      <c r="J329" s="46">
        <f t="shared" si="62"/>
        <v>119.1</v>
      </c>
      <c r="K329" s="46">
        <f t="shared" si="62"/>
        <v>40.1</v>
      </c>
      <c r="L329" s="46">
        <f t="shared" si="62"/>
        <v>147.5</v>
      </c>
      <c r="M329" s="42">
        <f t="shared" si="62"/>
        <v>4.1999999999999993</v>
      </c>
      <c r="N329" s="42">
        <f t="shared" si="62"/>
        <v>6.9000000000000006E-2</v>
      </c>
      <c r="O329" s="42">
        <f t="shared" si="62"/>
        <v>19.8</v>
      </c>
      <c r="P329" s="42">
        <f t="shared" si="62"/>
        <v>4.5999999999999996</v>
      </c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</row>
    <row r="330" spans="1:256" ht="14.25" customHeight="1" x14ac:dyDescent="0.25">
      <c r="A330" s="21"/>
      <c r="B330" s="32"/>
      <c r="C330" s="33"/>
      <c r="D330" s="93" t="s">
        <v>47</v>
      </c>
      <c r="E330" s="28"/>
      <c r="F330" s="54">
        <f t="shared" ref="F330:P330" si="63">F317+F324+F329</f>
        <v>77.5</v>
      </c>
      <c r="G330" s="54">
        <f t="shared" si="63"/>
        <v>69.900000000000006</v>
      </c>
      <c r="H330" s="54">
        <f t="shared" si="63"/>
        <v>224.04000000000002</v>
      </c>
      <c r="I330" s="55">
        <f t="shared" si="63"/>
        <v>1837</v>
      </c>
      <c r="J330" s="55">
        <f t="shared" si="63"/>
        <v>376.1</v>
      </c>
      <c r="K330" s="55">
        <f t="shared" si="63"/>
        <v>233.1</v>
      </c>
      <c r="L330" s="55">
        <f t="shared" si="63"/>
        <v>804.5</v>
      </c>
      <c r="M330" s="56">
        <f t="shared" si="63"/>
        <v>14.149999999999999</v>
      </c>
      <c r="N330" s="56">
        <f t="shared" si="63"/>
        <v>0.82899999999999996</v>
      </c>
      <c r="O330" s="56">
        <f t="shared" si="63"/>
        <v>46.16</v>
      </c>
      <c r="P330" s="56">
        <f t="shared" si="63"/>
        <v>4.8089999999999993</v>
      </c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</row>
    <row r="331" spans="1:256" ht="14.25" customHeight="1" x14ac:dyDescent="0.25">
      <c r="A331" s="21"/>
      <c r="B331" s="32"/>
      <c r="C331" s="33"/>
      <c r="D331" s="26" t="s">
        <v>100</v>
      </c>
      <c r="E331" s="28"/>
      <c r="F331" s="22"/>
      <c r="G331" s="22"/>
      <c r="H331" s="22"/>
      <c r="I331" s="23"/>
      <c r="J331" s="23"/>
      <c r="K331" s="23"/>
      <c r="L331" s="23"/>
      <c r="M331" s="24"/>
      <c r="N331" s="24"/>
      <c r="O331" s="24"/>
      <c r="P331" s="24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</row>
    <row r="332" spans="1:256" ht="14.25" customHeight="1" x14ac:dyDescent="0.25">
      <c r="A332" s="21"/>
      <c r="B332" s="32"/>
      <c r="C332" s="33"/>
      <c r="D332" s="27" t="s">
        <v>49</v>
      </c>
      <c r="E332" s="28"/>
      <c r="F332" s="22"/>
      <c r="G332" s="22"/>
      <c r="H332" s="22"/>
      <c r="I332" s="23"/>
      <c r="J332" s="23"/>
      <c r="K332" s="23"/>
      <c r="L332" s="23"/>
      <c r="M332" s="24"/>
      <c r="N332" s="24"/>
      <c r="O332" s="24"/>
      <c r="P332" s="24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</row>
    <row r="333" spans="1:256" s="47" customFormat="1" ht="14.25" customHeight="1" x14ac:dyDescent="0.25">
      <c r="A333" s="32" t="s">
        <v>178</v>
      </c>
      <c r="B333" s="32"/>
      <c r="C333" s="33">
        <v>54.72</v>
      </c>
      <c r="D333" s="34" t="s">
        <v>179</v>
      </c>
      <c r="E333" s="35" t="s">
        <v>35</v>
      </c>
      <c r="F333" s="36">
        <v>7.2</v>
      </c>
      <c r="G333" s="36">
        <v>14</v>
      </c>
      <c r="H333" s="36">
        <v>2</v>
      </c>
      <c r="I333" s="37">
        <v>164</v>
      </c>
      <c r="J333" s="37">
        <v>20</v>
      </c>
      <c r="K333" s="37">
        <v>9</v>
      </c>
      <c r="L333" s="37">
        <v>18</v>
      </c>
      <c r="M333" s="33">
        <v>0.9</v>
      </c>
      <c r="N333" s="33">
        <v>8.9999999999999993E-3</v>
      </c>
      <c r="O333" s="33">
        <v>1.4</v>
      </c>
      <c r="P333" s="33">
        <v>8.0000000000000002E-3</v>
      </c>
      <c r="IV333" s="48"/>
    </row>
    <row r="334" spans="1:256" s="7" customFormat="1" ht="12.75" customHeight="1" x14ac:dyDescent="0.25">
      <c r="A334" s="32">
        <v>302</v>
      </c>
      <c r="B334" s="32">
        <v>9.6</v>
      </c>
      <c r="C334" s="33">
        <v>12.8</v>
      </c>
      <c r="D334" s="34" t="s">
        <v>36</v>
      </c>
      <c r="E334" s="35" t="s">
        <v>37</v>
      </c>
      <c r="F334" s="36">
        <v>10.199999999999999</v>
      </c>
      <c r="G334" s="36">
        <v>8.8000000000000007</v>
      </c>
      <c r="H334" s="36">
        <v>44.1</v>
      </c>
      <c r="I334" s="37">
        <v>296</v>
      </c>
      <c r="J334" s="37">
        <v>18</v>
      </c>
      <c r="K334" s="37">
        <v>161</v>
      </c>
      <c r="L334" s="37">
        <v>242</v>
      </c>
      <c r="M334" s="33">
        <v>5.4</v>
      </c>
      <c r="N334" s="33">
        <v>0.25</v>
      </c>
      <c r="O334" s="33">
        <v>0</v>
      </c>
      <c r="P334" s="33">
        <v>0.03</v>
      </c>
    </row>
    <row r="335" spans="1:256" s="47" customFormat="1" ht="15" customHeight="1" x14ac:dyDescent="0.25">
      <c r="A335" s="32" t="s">
        <v>45</v>
      </c>
      <c r="B335" s="32">
        <v>12.19</v>
      </c>
      <c r="C335" s="33">
        <v>15.4</v>
      </c>
      <c r="D335" s="58" t="s">
        <v>180</v>
      </c>
      <c r="E335" s="28" t="s">
        <v>25</v>
      </c>
      <c r="F335" s="36">
        <v>0.1</v>
      </c>
      <c r="G335" s="36">
        <v>0.1</v>
      </c>
      <c r="H335" s="36">
        <v>15.9</v>
      </c>
      <c r="I335" s="37">
        <v>65</v>
      </c>
      <c r="J335" s="37">
        <v>4</v>
      </c>
      <c r="K335" s="37">
        <v>4</v>
      </c>
      <c r="L335" s="37">
        <v>3</v>
      </c>
      <c r="M335" s="33">
        <v>0.2</v>
      </c>
      <c r="N335" s="33">
        <v>0.01</v>
      </c>
      <c r="O335" s="33">
        <v>3.75</v>
      </c>
      <c r="P335" s="33">
        <v>0</v>
      </c>
      <c r="IV335" s="48"/>
    </row>
    <row r="336" spans="1:256" ht="14.25" customHeight="1" x14ac:dyDescent="0.25">
      <c r="A336" s="21"/>
      <c r="B336" s="21">
        <v>1.65</v>
      </c>
      <c r="C336" s="33">
        <v>3.15</v>
      </c>
      <c r="D336" s="40" t="s">
        <v>28</v>
      </c>
      <c r="E336" s="28" t="s">
        <v>29</v>
      </c>
      <c r="F336" s="22">
        <v>2</v>
      </c>
      <c r="G336" s="22">
        <v>0.5</v>
      </c>
      <c r="H336" s="22">
        <v>14.3</v>
      </c>
      <c r="I336" s="23">
        <v>70</v>
      </c>
      <c r="J336" s="23">
        <v>10</v>
      </c>
      <c r="K336" s="23">
        <v>0</v>
      </c>
      <c r="L336" s="23">
        <v>0</v>
      </c>
      <c r="M336" s="24">
        <v>0.5</v>
      </c>
      <c r="N336" s="24">
        <v>0.08</v>
      </c>
      <c r="O336" s="24">
        <v>0</v>
      </c>
      <c r="P336" s="24">
        <v>0</v>
      </c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</row>
    <row r="337" spans="1:255" ht="14.25" customHeight="1" x14ac:dyDescent="0.25">
      <c r="A337" s="21"/>
      <c r="B337" s="42">
        <f>SUM(B333:B336)</f>
        <v>23.439999999999998</v>
      </c>
      <c r="C337" s="42">
        <f>SUM(C333:C336)</f>
        <v>86.070000000000007</v>
      </c>
      <c r="D337" s="43" t="s">
        <v>30</v>
      </c>
      <c r="E337" s="28"/>
      <c r="F337" s="45">
        <f t="shared" ref="F337:P337" si="64">SUM(F333:F336)</f>
        <v>19.5</v>
      </c>
      <c r="G337" s="45">
        <f t="shared" si="64"/>
        <v>23.400000000000002</v>
      </c>
      <c r="H337" s="45">
        <f t="shared" si="64"/>
        <v>76.3</v>
      </c>
      <c r="I337" s="46">
        <f t="shared" si="64"/>
        <v>595</v>
      </c>
      <c r="J337" s="46">
        <f t="shared" si="64"/>
        <v>52</v>
      </c>
      <c r="K337" s="46">
        <f t="shared" si="64"/>
        <v>174</v>
      </c>
      <c r="L337" s="46">
        <f t="shared" si="64"/>
        <v>263</v>
      </c>
      <c r="M337" s="42">
        <f t="shared" si="64"/>
        <v>7.0000000000000009</v>
      </c>
      <c r="N337" s="42">
        <f t="shared" si="64"/>
        <v>0.34900000000000003</v>
      </c>
      <c r="O337" s="42">
        <f t="shared" si="64"/>
        <v>5.15</v>
      </c>
      <c r="P337" s="42">
        <f t="shared" si="64"/>
        <v>3.7999999999999999E-2</v>
      </c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</row>
    <row r="338" spans="1:255" ht="14.25" customHeight="1" x14ac:dyDescent="0.25">
      <c r="A338" s="21"/>
      <c r="B338" s="21"/>
      <c r="C338" s="24"/>
      <c r="D338" s="27" t="s">
        <v>31</v>
      </c>
      <c r="E338" s="28"/>
      <c r="F338" s="22"/>
      <c r="G338" s="22"/>
      <c r="H338" s="22"/>
      <c r="I338" s="23"/>
      <c r="J338" s="23"/>
      <c r="K338" s="23"/>
      <c r="L338" s="23"/>
      <c r="M338" s="24"/>
      <c r="N338" s="24"/>
      <c r="O338" s="24"/>
      <c r="P338" s="24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</row>
    <row r="339" spans="1:255" ht="16.5" customHeight="1" x14ac:dyDescent="0.25">
      <c r="A339" s="21">
        <v>99</v>
      </c>
      <c r="B339" s="32">
        <v>18.059999999999999</v>
      </c>
      <c r="C339" s="33">
        <v>24.98</v>
      </c>
      <c r="D339" s="19" t="s">
        <v>181</v>
      </c>
      <c r="E339" s="35" t="s">
        <v>182</v>
      </c>
      <c r="F339" s="22">
        <v>4.3</v>
      </c>
      <c r="G339" s="22">
        <v>4.7</v>
      </c>
      <c r="H339" s="22">
        <v>9.5</v>
      </c>
      <c r="I339" s="23">
        <v>97</v>
      </c>
      <c r="J339" s="23">
        <v>22</v>
      </c>
      <c r="K339" s="23">
        <v>21</v>
      </c>
      <c r="L339" s="23">
        <v>47</v>
      </c>
      <c r="M339" s="24">
        <v>1</v>
      </c>
      <c r="N339" s="24">
        <v>0.08</v>
      </c>
      <c r="O339" s="24">
        <v>11.9</v>
      </c>
      <c r="P339" s="24">
        <v>0.01</v>
      </c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</row>
    <row r="340" spans="1:255" ht="14.25" customHeight="1" x14ac:dyDescent="0.25">
      <c r="A340" s="32">
        <v>284</v>
      </c>
      <c r="B340" s="32">
        <v>33.590000000000003</v>
      </c>
      <c r="C340" s="33">
        <v>54.57</v>
      </c>
      <c r="D340" s="19" t="s">
        <v>183</v>
      </c>
      <c r="E340" s="35" t="s">
        <v>25</v>
      </c>
      <c r="F340" s="22">
        <v>16.100000000000001</v>
      </c>
      <c r="G340" s="22">
        <v>13.3</v>
      </c>
      <c r="H340" s="22">
        <v>21.7</v>
      </c>
      <c r="I340" s="23">
        <v>271</v>
      </c>
      <c r="J340" s="23">
        <v>20</v>
      </c>
      <c r="K340" s="23">
        <v>46</v>
      </c>
      <c r="L340" s="23">
        <v>151</v>
      </c>
      <c r="M340" s="24">
        <v>2</v>
      </c>
      <c r="N340" s="24">
        <v>0.19</v>
      </c>
      <c r="O340" s="24">
        <v>4.5</v>
      </c>
      <c r="P340" s="24">
        <v>0</v>
      </c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</row>
    <row r="341" spans="1:255" ht="14.25" customHeight="1" x14ac:dyDescent="0.25">
      <c r="A341" s="21">
        <v>71</v>
      </c>
      <c r="B341" s="32">
        <v>3.73</v>
      </c>
      <c r="C341" s="33">
        <v>5.29</v>
      </c>
      <c r="D341" s="25" t="s">
        <v>184</v>
      </c>
      <c r="E341" s="28" t="s">
        <v>165</v>
      </c>
      <c r="F341" s="22">
        <v>0.2</v>
      </c>
      <c r="G341" s="22">
        <v>0</v>
      </c>
      <c r="H341" s="22">
        <v>0.9</v>
      </c>
      <c r="I341" s="23">
        <v>5</v>
      </c>
      <c r="J341" s="23">
        <v>8</v>
      </c>
      <c r="K341" s="23">
        <v>5</v>
      </c>
      <c r="L341" s="23">
        <v>15</v>
      </c>
      <c r="M341" s="24">
        <v>0.2</v>
      </c>
      <c r="N341" s="24">
        <v>0.01</v>
      </c>
      <c r="O341" s="24">
        <v>3.5</v>
      </c>
      <c r="P341" s="24">
        <v>0</v>
      </c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</row>
    <row r="342" spans="1:255" ht="16.5" customHeight="1" x14ac:dyDescent="0.25">
      <c r="A342" s="32">
        <v>338</v>
      </c>
      <c r="B342" s="32">
        <v>11.25</v>
      </c>
      <c r="C342" s="33">
        <v>12</v>
      </c>
      <c r="D342" s="34" t="s">
        <v>74</v>
      </c>
      <c r="E342" s="35" t="s">
        <v>75</v>
      </c>
      <c r="F342" s="36">
        <v>0.6</v>
      </c>
      <c r="G342" s="36">
        <v>0.6</v>
      </c>
      <c r="H342" s="36">
        <v>14.7</v>
      </c>
      <c r="I342" s="37">
        <v>67</v>
      </c>
      <c r="J342" s="37">
        <v>24</v>
      </c>
      <c r="K342" s="37">
        <v>14</v>
      </c>
      <c r="L342" s="37">
        <v>17</v>
      </c>
      <c r="M342" s="33">
        <v>3.3</v>
      </c>
      <c r="N342" s="33">
        <v>0.05</v>
      </c>
      <c r="O342" s="33">
        <v>15</v>
      </c>
      <c r="P342" s="33">
        <v>0</v>
      </c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</row>
    <row r="343" spans="1:255" ht="14.25" customHeight="1" x14ac:dyDescent="0.25">
      <c r="A343" s="32">
        <v>376</v>
      </c>
      <c r="B343" s="33">
        <v>0.85</v>
      </c>
      <c r="C343" s="33">
        <v>1.45</v>
      </c>
      <c r="D343" s="39" t="s">
        <v>38</v>
      </c>
      <c r="E343" s="35" t="s">
        <v>25</v>
      </c>
      <c r="F343" s="36">
        <v>0.2</v>
      </c>
      <c r="G343" s="36">
        <v>0.1</v>
      </c>
      <c r="H343" s="36">
        <v>10.1</v>
      </c>
      <c r="I343" s="37">
        <v>41</v>
      </c>
      <c r="J343" s="37">
        <v>5</v>
      </c>
      <c r="K343" s="37">
        <v>4</v>
      </c>
      <c r="L343" s="37">
        <v>8</v>
      </c>
      <c r="M343" s="33">
        <v>0.85</v>
      </c>
      <c r="N343" s="33">
        <v>0</v>
      </c>
      <c r="O343" s="33">
        <v>0.1</v>
      </c>
      <c r="P343" s="33">
        <v>0</v>
      </c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</row>
    <row r="344" spans="1:255" s="7" customFormat="1" ht="25.5" customHeight="1" x14ac:dyDescent="0.25">
      <c r="A344" s="21"/>
      <c r="B344" s="32">
        <v>2.92</v>
      </c>
      <c r="C344" s="33">
        <v>4.92</v>
      </c>
      <c r="D344" s="40" t="s">
        <v>39</v>
      </c>
      <c r="E344" s="28" t="s">
        <v>40</v>
      </c>
      <c r="F344" s="22">
        <v>3.8</v>
      </c>
      <c r="G344" s="22">
        <v>0.8</v>
      </c>
      <c r="H344" s="22">
        <v>25.1</v>
      </c>
      <c r="I344" s="23">
        <v>123</v>
      </c>
      <c r="J344" s="23">
        <v>28</v>
      </c>
      <c r="K344" s="23">
        <v>0</v>
      </c>
      <c r="L344" s="23">
        <v>0</v>
      </c>
      <c r="M344" s="24">
        <v>1.48</v>
      </c>
      <c r="N344" s="24">
        <v>0.17</v>
      </c>
      <c r="O344" s="24">
        <v>0</v>
      </c>
      <c r="P344" s="24">
        <v>0</v>
      </c>
    </row>
    <row r="345" spans="1:255" ht="14.25" customHeight="1" x14ac:dyDescent="0.25">
      <c r="A345" s="21"/>
      <c r="B345" s="49">
        <f>SUM(B339:B344)</f>
        <v>70.399999999999991</v>
      </c>
      <c r="C345" s="50">
        <f>SUM(C339:C344)</f>
        <v>103.21000000000001</v>
      </c>
      <c r="D345" s="43" t="s">
        <v>30</v>
      </c>
      <c r="E345" s="28"/>
      <c r="F345" s="45">
        <f t="shared" ref="F345:P345" si="65">SUM(F339:F344)</f>
        <v>25.200000000000003</v>
      </c>
      <c r="G345" s="45">
        <f t="shared" si="65"/>
        <v>19.500000000000004</v>
      </c>
      <c r="H345" s="45">
        <f t="shared" si="65"/>
        <v>82</v>
      </c>
      <c r="I345" s="46">
        <f t="shared" si="65"/>
        <v>604</v>
      </c>
      <c r="J345" s="46">
        <f t="shared" si="65"/>
        <v>107</v>
      </c>
      <c r="K345" s="46">
        <f t="shared" si="65"/>
        <v>90</v>
      </c>
      <c r="L345" s="46">
        <f t="shared" si="65"/>
        <v>238</v>
      </c>
      <c r="M345" s="42">
        <f t="shared" si="65"/>
        <v>8.83</v>
      </c>
      <c r="N345" s="42">
        <f t="shared" si="65"/>
        <v>0.5</v>
      </c>
      <c r="O345" s="42">
        <f t="shared" si="65"/>
        <v>35</v>
      </c>
      <c r="P345" s="42">
        <f t="shared" si="65"/>
        <v>0.01</v>
      </c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</row>
    <row r="346" spans="1:255" ht="14.25" customHeight="1" x14ac:dyDescent="0.25">
      <c r="A346" s="21"/>
      <c r="B346" s="32"/>
      <c r="C346" s="33"/>
      <c r="D346" s="27" t="s">
        <v>41</v>
      </c>
      <c r="E346" s="28"/>
      <c r="F346" s="22"/>
      <c r="G346" s="22"/>
      <c r="H346" s="22"/>
      <c r="I346" s="23"/>
      <c r="J346" s="23"/>
      <c r="K346" s="23"/>
      <c r="L346" s="23"/>
      <c r="M346" s="24"/>
      <c r="N346" s="24"/>
      <c r="O346" s="24"/>
      <c r="P346" s="24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</row>
    <row r="347" spans="1:255" ht="14.25" customHeight="1" x14ac:dyDescent="0.25">
      <c r="A347" s="32">
        <v>376</v>
      </c>
      <c r="B347" s="32"/>
      <c r="C347" s="33">
        <v>25.55</v>
      </c>
      <c r="D347" s="25" t="s">
        <v>185</v>
      </c>
      <c r="E347" s="35" t="s">
        <v>99</v>
      </c>
      <c r="F347" s="36">
        <v>9.1</v>
      </c>
      <c r="G347" s="36">
        <v>10</v>
      </c>
      <c r="H347" s="36">
        <v>20.3</v>
      </c>
      <c r="I347" s="37">
        <v>208</v>
      </c>
      <c r="J347" s="37">
        <v>22</v>
      </c>
      <c r="K347" s="37">
        <v>16</v>
      </c>
      <c r="L347" s="37">
        <v>93</v>
      </c>
      <c r="M347" s="33">
        <v>0.93</v>
      </c>
      <c r="N347" s="33">
        <v>0.13</v>
      </c>
      <c r="O347" s="33">
        <v>0.04</v>
      </c>
      <c r="P347" s="33">
        <v>0.01</v>
      </c>
      <c r="Q347" s="33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</row>
    <row r="348" spans="1:255" s="7" customFormat="1" ht="14.25" customHeight="1" x14ac:dyDescent="0.25">
      <c r="A348" s="21">
        <v>389</v>
      </c>
      <c r="B348" s="21">
        <v>9.6</v>
      </c>
      <c r="C348" s="97">
        <v>14.4</v>
      </c>
      <c r="D348" s="25" t="s">
        <v>126</v>
      </c>
      <c r="E348" s="28" t="s">
        <v>25</v>
      </c>
      <c r="F348" s="22">
        <v>0</v>
      </c>
      <c r="G348" s="22">
        <v>0</v>
      </c>
      <c r="H348" s="22">
        <v>22.4</v>
      </c>
      <c r="I348" s="23">
        <v>90</v>
      </c>
      <c r="J348" s="23">
        <v>0</v>
      </c>
      <c r="K348" s="23">
        <v>0</v>
      </c>
      <c r="L348" s="23">
        <v>0</v>
      </c>
      <c r="M348" s="24">
        <v>0</v>
      </c>
      <c r="N348" s="24">
        <v>0</v>
      </c>
      <c r="O348" s="24">
        <v>0</v>
      </c>
      <c r="P348" s="24">
        <v>0</v>
      </c>
      <c r="IU348" s="98"/>
    </row>
    <row r="349" spans="1:255" ht="14.25" customHeight="1" x14ac:dyDescent="0.25">
      <c r="A349" s="21"/>
      <c r="B349" s="49">
        <f>SUM(B347:B348)</f>
        <v>9.6</v>
      </c>
      <c r="C349" s="50">
        <f>SUM(C347:C348)</f>
        <v>39.950000000000003</v>
      </c>
      <c r="D349" s="43" t="s">
        <v>30</v>
      </c>
      <c r="E349" s="28"/>
      <c r="F349" s="45">
        <f t="shared" ref="F349:P349" si="66">SUM(F347:F348)</f>
        <v>9.1</v>
      </c>
      <c r="G349" s="45">
        <f t="shared" si="66"/>
        <v>10</v>
      </c>
      <c r="H349" s="45">
        <f t="shared" si="66"/>
        <v>42.7</v>
      </c>
      <c r="I349" s="46">
        <f t="shared" si="66"/>
        <v>298</v>
      </c>
      <c r="J349" s="46">
        <f t="shared" si="66"/>
        <v>22</v>
      </c>
      <c r="K349" s="46">
        <f t="shared" si="66"/>
        <v>16</v>
      </c>
      <c r="L349" s="46">
        <f t="shared" si="66"/>
        <v>93</v>
      </c>
      <c r="M349" s="42">
        <f t="shared" si="66"/>
        <v>0.93</v>
      </c>
      <c r="N349" s="42">
        <f t="shared" si="66"/>
        <v>0.13</v>
      </c>
      <c r="O349" s="42">
        <f t="shared" si="66"/>
        <v>0.04</v>
      </c>
      <c r="P349" s="42">
        <f t="shared" si="66"/>
        <v>0.01</v>
      </c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</row>
    <row r="350" spans="1:255" ht="14.25" customHeight="1" x14ac:dyDescent="0.25">
      <c r="A350" s="21"/>
      <c r="B350" s="32"/>
      <c r="C350" s="33"/>
      <c r="D350" s="93" t="s">
        <v>47</v>
      </c>
      <c r="E350" s="28"/>
      <c r="F350" s="54">
        <f t="shared" ref="F350:P350" si="67">F337+F345+F349</f>
        <v>53.800000000000004</v>
      </c>
      <c r="G350" s="54">
        <f t="shared" si="67"/>
        <v>52.900000000000006</v>
      </c>
      <c r="H350" s="54">
        <f t="shared" si="67"/>
        <v>201</v>
      </c>
      <c r="I350" s="55">
        <f t="shared" si="67"/>
        <v>1497</v>
      </c>
      <c r="J350" s="55">
        <f t="shared" si="67"/>
        <v>181</v>
      </c>
      <c r="K350" s="55">
        <f t="shared" si="67"/>
        <v>280</v>
      </c>
      <c r="L350" s="55">
        <f t="shared" si="67"/>
        <v>594</v>
      </c>
      <c r="M350" s="56">
        <f t="shared" si="67"/>
        <v>16.760000000000002</v>
      </c>
      <c r="N350" s="56">
        <f t="shared" si="67"/>
        <v>0.97899999999999998</v>
      </c>
      <c r="O350" s="56">
        <f t="shared" si="67"/>
        <v>40.19</v>
      </c>
      <c r="P350" s="56">
        <f t="shared" si="67"/>
        <v>5.8000000000000003E-2</v>
      </c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</row>
    <row r="351" spans="1:255" s="7" customFormat="1" ht="14.25" customHeight="1" x14ac:dyDescent="0.25">
      <c r="A351" s="21"/>
      <c r="B351" s="32"/>
      <c r="C351" s="33"/>
      <c r="D351" s="63" t="s">
        <v>109</v>
      </c>
      <c r="E351" s="99"/>
      <c r="F351" s="78"/>
      <c r="G351" s="78"/>
      <c r="H351" s="78"/>
      <c r="I351" s="79"/>
      <c r="J351" s="79"/>
      <c r="K351" s="79"/>
      <c r="L351" s="79"/>
      <c r="M351" s="80"/>
      <c r="N351" s="80"/>
      <c r="O351" s="80"/>
      <c r="P351" s="80"/>
    </row>
    <row r="352" spans="1:255" ht="14.25" customHeight="1" x14ac:dyDescent="0.25">
      <c r="A352" s="21"/>
      <c r="B352" s="32"/>
      <c r="C352" s="33"/>
      <c r="D352" s="100" t="s">
        <v>186</v>
      </c>
      <c r="E352" s="99"/>
      <c r="F352" s="78"/>
      <c r="G352" s="78"/>
      <c r="H352" s="78"/>
      <c r="I352" s="79"/>
      <c r="J352" s="79"/>
      <c r="K352" s="79"/>
      <c r="L352" s="79"/>
      <c r="M352" s="80"/>
      <c r="N352" s="80"/>
      <c r="O352" s="80"/>
      <c r="P352" s="80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</row>
    <row r="353" spans="1:255" ht="12.75" customHeight="1" x14ac:dyDescent="0.25">
      <c r="A353" s="21" t="s">
        <v>187</v>
      </c>
      <c r="B353" s="32">
        <v>28.26</v>
      </c>
      <c r="C353" s="33">
        <v>76.569999999999993</v>
      </c>
      <c r="D353" s="40" t="s">
        <v>188</v>
      </c>
      <c r="E353" s="35" t="s">
        <v>35</v>
      </c>
      <c r="F353" s="22">
        <v>22.6</v>
      </c>
      <c r="G353" s="22">
        <v>13.6</v>
      </c>
      <c r="H353" s="22">
        <v>5</v>
      </c>
      <c r="I353" s="23">
        <v>233</v>
      </c>
      <c r="J353" s="23">
        <v>141</v>
      </c>
      <c r="K353" s="23">
        <v>80</v>
      </c>
      <c r="L353" s="23">
        <v>226</v>
      </c>
      <c r="M353" s="24">
        <v>1.2</v>
      </c>
      <c r="N353" s="24">
        <v>0.06</v>
      </c>
      <c r="O353" s="24">
        <v>1.58</v>
      </c>
      <c r="P353" s="24">
        <v>0.08</v>
      </c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</row>
    <row r="354" spans="1:255" ht="12.75" customHeight="1" x14ac:dyDescent="0.25">
      <c r="A354" s="21">
        <v>309</v>
      </c>
      <c r="B354" s="32">
        <v>6.88</v>
      </c>
      <c r="C354" s="33">
        <v>8.6300000000000008</v>
      </c>
      <c r="D354" s="39" t="s">
        <v>71</v>
      </c>
      <c r="E354" s="28" t="s">
        <v>37</v>
      </c>
      <c r="F354" s="22">
        <v>6.5</v>
      </c>
      <c r="G354" s="22">
        <v>5.7</v>
      </c>
      <c r="H354" s="22">
        <v>33.5</v>
      </c>
      <c r="I354" s="23">
        <v>212</v>
      </c>
      <c r="J354" s="23">
        <v>8</v>
      </c>
      <c r="K354" s="23">
        <v>9</v>
      </c>
      <c r="L354" s="23">
        <v>42</v>
      </c>
      <c r="M354" s="24">
        <v>0.91</v>
      </c>
      <c r="N354" s="24">
        <v>7.0000000000000007E-2</v>
      </c>
      <c r="O354" s="24">
        <v>0</v>
      </c>
      <c r="P354" s="24">
        <v>0.03</v>
      </c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</row>
    <row r="355" spans="1:255" ht="15.75" customHeight="1" x14ac:dyDescent="0.25">
      <c r="A355" s="32">
        <v>377</v>
      </c>
      <c r="B355" s="33">
        <v>1.96</v>
      </c>
      <c r="C355" s="33">
        <v>2.77</v>
      </c>
      <c r="D355" s="39" t="s">
        <v>54</v>
      </c>
      <c r="E355" s="35" t="s">
        <v>55</v>
      </c>
      <c r="F355" s="36">
        <v>0.3</v>
      </c>
      <c r="G355" s="36">
        <v>0.1</v>
      </c>
      <c r="H355" s="36">
        <v>10.3</v>
      </c>
      <c r="I355" s="37">
        <v>43</v>
      </c>
      <c r="J355" s="37">
        <v>8</v>
      </c>
      <c r="K355" s="37">
        <v>5</v>
      </c>
      <c r="L355" s="37">
        <v>10</v>
      </c>
      <c r="M355" s="33">
        <v>0.89</v>
      </c>
      <c r="N355" s="33">
        <v>0</v>
      </c>
      <c r="O355" s="33">
        <v>2.9</v>
      </c>
      <c r="P355" s="33">
        <v>0</v>
      </c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</row>
    <row r="356" spans="1:255" ht="14.25" customHeight="1" x14ac:dyDescent="0.25">
      <c r="A356" s="21"/>
      <c r="B356" s="21">
        <v>1.65</v>
      </c>
      <c r="C356" s="33">
        <v>3.15</v>
      </c>
      <c r="D356" s="40" t="s">
        <v>28</v>
      </c>
      <c r="E356" s="28" t="s">
        <v>29</v>
      </c>
      <c r="F356" s="22">
        <v>2</v>
      </c>
      <c r="G356" s="22">
        <v>0.5</v>
      </c>
      <c r="H356" s="22">
        <v>14.3</v>
      </c>
      <c r="I356" s="23">
        <v>70</v>
      </c>
      <c r="J356" s="23">
        <v>10</v>
      </c>
      <c r="K356" s="23">
        <v>0</v>
      </c>
      <c r="L356" s="23">
        <v>0</v>
      </c>
      <c r="M356" s="24">
        <v>0.5</v>
      </c>
      <c r="N356" s="24">
        <v>0.08</v>
      </c>
      <c r="O356" s="24">
        <v>0</v>
      </c>
      <c r="P356" s="24">
        <v>0</v>
      </c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</row>
    <row r="357" spans="1:255" s="7" customFormat="1" ht="14.25" customHeight="1" x14ac:dyDescent="0.25">
      <c r="A357" s="21"/>
      <c r="B357" s="32"/>
      <c r="C357" s="50">
        <f>SUM(C353:C356)</f>
        <v>91.11999999999999</v>
      </c>
      <c r="D357" s="101" t="s">
        <v>30</v>
      </c>
      <c r="E357" s="73"/>
      <c r="F357" s="74">
        <f t="shared" ref="F357:P357" si="68">SUM(F353:F356)</f>
        <v>31.400000000000002</v>
      </c>
      <c r="G357" s="74">
        <f t="shared" si="68"/>
        <v>19.900000000000002</v>
      </c>
      <c r="H357" s="74">
        <f t="shared" si="68"/>
        <v>63.099999999999994</v>
      </c>
      <c r="I357" s="75">
        <f t="shared" si="68"/>
        <v>558</v>
      </c>
      <c r="J357" s="75">
        <f t="shared" si="68"/>
        <v>167</v>
      </c>
      <c r="K357" s="75">
        <f t="shared" si="68"/>
        <v>94</v>
      </c>
      <c r="L357" s="75">
        <f t="shared" si="68"/>
        <v>278</v>
      </c>
      <c r="M357" s="76">
        <f t="shared" si="68"/>
        <v>3.5</v>
      </c>
      <c r="N357" s="76">
        <f t="shared" si="68"/>
        <v>0.21000000000000002</v>
      </c>
      <c r="O357" s="76">
        <f t="shared" si="68"/>
        <v>4.4800000000000004</v>
      </c>
      <c r="P357" s="76">
        <f t="shared" si="68"/>
        <v>0.11</v>
      </c>
    </row>
    <row r="358" spans="1:255" ht="14.25" customHeight="1" x14ac:dyDescent="0.25">
      <c r="A358" s="21"/>
      <c r="B358" s="32"/>
      <c r="C358" s="33"/>
      <c r="D358" s="100" t="s">
        <v>189</v>
      </c>
      <c r="E358" s="73"/>
      <c r="F358" s="78"/>
      <c r="G358" s="78"/>
      <c r="H358" s="78"/>
      <c r="I358" s="79"/>
      <c r="J358" s="79"/>
      <c r="K358" s="79"/>
      <c r="L358" s="79"/>
      <c r="M358" s="80"/>
      <c r="N358" s="80"/>
      <c r="O358" s="80"/>
      <c r="P358" s="80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</row>
    <row r="359" spans="1:255" ht="27" customHeight="1" x14ac:dyDescent="0.25">
      <c r="A359" s="21">
        <v>82</v>
      </c>
      <c r="B359" s="32">
        <v>17.03</v>
      </c>
      <c r="C359" s="33">
        <v>24.72</v>
      </c>
      <c r="D359" s="58" t="s">
        <v>119</v>
      </c>
      <c r="E359" s="28" t="s">
        <v>120</v>
      </c>
      <c r="F359" s="22">
        <v>4.2</v>
      </c>
      <c r="G359" s="22">
        <v>5.2</v>
      </c>
      <c r="H359" s="22">
        <v>9.3000000000000007</v>
      </c>
      <c r="I359" s="23">
        <v>101</v>
      </c>
      <c r="J359" s="23">
        <v>37</v>
      </c>
      <c r="K359" s="23">
        <v>23</v>
      </c>
      <c r="L359" s="23">
        <v>76</v>
      </c>
      <c r="M359" s="24">
        <v>1.24</v>
      </c>
      <c r="N359" s="24">
        <v>0.05</v>
      </c>
      <c r="O359" s="24">
        <v>9.1999999999999993</v>
      </c>
      <c r="P359" s="24">
        <v>0.01</v>
      </c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</row>
    <row r="360" spans="1:255" ht="12.75" customHeight="1" x14ac:dyDescent="0.25">
      <c r="A360" s="21">
        <v>234</v>
      </c>
      <c r="B360" s="32">
        <v>32.119999999999997</v>
      </c>
      <c r="C360" s="33">
        <v>54.68</v>
      </c>
      <c r="D360" s="39" t="s">
        <v>190</v>
      </c>
      <c r="E360" s="28" t="s">
        <v>35</v>
      </c>
      <c r="F360" s="22">
        <v>16.2</v>
      </c>
      <c r="G360" s="22">
        <v>13.4</v>
      </c>
      <c r="H360" s="22">
        <v>15.4</v>
      </c>
      <c r="I360" s="23">
        <v>246</v>
      </c>
      <c r="J360" s="23">
        <v>47</v>
      </c>
      <c r="K360" s="23">
        <v>26</v>
      </c>
      <c r="L360" s="23">
        <v>160</v>
      </c>
      <c r="M360" s="24">
        <v>1.1000000000000001</v>
      </c>
      <c r="N360" s="24">
        <v>0.09</v>
      </c>
      <c r="O360" s="24">
        <v>0.28999999999999998</v>
      </c>
      <c r="P360" s="24">
        <v>2.1999999999999999E-2</v>
      </c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</row>
    <row r="361" spans="1:255" ht="12.75" customHeight="1" x14ac:dyDescent="0.25">
      <c r="A361" s="21">
        <v>312</v>
      </c>
      <c r="B361" s="32">
        <v>14.2</v>
      </c>
      <c r="C361" s="33">
        <v>17.97</v>
      </c>
      <c r="D361" s="39" t="s">
        <v>62</v>
      </c>
      <c r="E361" s="28" t="s">
        <v>37</v>
      </c>
      <c r="F361" s="22">
        <v>3.8</v>
      </c>
      <c r="G361" s="22">
        <v>6.3</v>
      </c>
      <c r="H361" s="22">
        <v>14.5</v>
      </c>
      <c r="I361" s="23">
        <v>130</v>
      </c>
      <c r="J361" s="23">
        <v>46</v>
      </c>
      <c r="K361" s="23">
        <v>33</v>
      </c>
      <c r="L361" s="23">
        <v>99</v>
      </c>
      <c r="M361" s="24">
        <v>1.18</v>
      </c>
      <c r="N361" s="24">
        <v>1.0999999999999999E-2</v>
      </c>
      <c r="O361" s="24">
        <v>0.36</v>
      </c>
      <c r="P361" s="24">
        <v>5.6000000000000001E-2</v>
      </c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</row>
    <row r="362" spans="1:255" ht="12.75" customHeight="1" x14ac:dyDescent="0.25">
      <c r="A362" s="21" t="s">
        <v>63</v>
      </c>
      <c r="B362" s="32">
        <v>4.8600000000000003</v>
      </c>
      <c r="C362" s="33">
        <v>8.0299999999999994</v>
      </c>
      <c r="D362" s="25" t="s">
        <v>64</v>
      </c>
      <c r="E362" s="28" t="s">
        <v>25</v>
      </c>
      <c r="F362" s="36">
        <v>0</v>
      </c>
      <c r="G362" s="36">
        <v>0</v>
      </c>
      <c r="H362" s="36">
        <v>15</v>
      </c>
      <c r="I362" s="37">
        <v>60</v>
      </c>
      <c r="J362" s="37">
        <v>1</v>
      </c>
      <c r="K362" s="37">
        <v>0</v>
      </c>
      <c r="L362" s="37">
        <v>0</v>
      </c>
      <c r="M362" s="33">
        <v>0.05</v>
      </c>
      <c r="N362" s="33">
        <v>0</v>
      </c>
      <c r="O362" s="33">
        <v>0</v>
      </c>
      <c r="P362" s="33">
        <v>0</v>
      </c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</row>
    <row r="363" spans="1:255" ht="25.5" customHeight="1" x14ac:dyDescent="0.25">
      <c r="A363" s="21"/>
      <c r="B363" s="32">
        <v>2.92</v>
      </c>
      <c r="C363" s="33">
        <v>4.92</v>
      </c>
      <c r="D363" s="40" t="s">
        <v>39</v>
      </c>
      <c r="E363" s="28" t="s">
        <v>40</v>
      </c>
      <c r="F363" s="22">
        <v>3.8</v>
      </c>
      <c r="G363" s="22">
        <v>0.8</v>
      </c>
      <c r="H363" s="22">
        <v>25.1</v>
      </c>
      <c r="I363" s="23">
        <v>123</v>
      </c>
      <c r="J363" s="23">
        <v>28</v>
      </c>
      <c r="K363" s="23">
        <v>0</v>
      </c>
      <c r="L363" s="23">
        <v>0</v>
      </c>
      <c r="M363" s="24">
        <v>1.48</v>
      </c>
      <c r="N363" s="24">
        <v>0.17</v>
      </c>
      <c r="O363" s="24">
        <v>0</v>
      </c>
      <c r="P363" s="24">
        <v>0</v>
      </c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</row>
    <row r="364" spans="1:255" ht="14.25" customHeight="1" x14ac:dyDescent="0.25">
      <c r="A364" s="21"/>
      <c r="B364" s="32"/>
      <c r="C364" s="50">
        <f>SUM(C359:C363)</f>
        <v>110.32000000000001</v>
      </c>
      <c r="D364" s="102" t="s">
        <v>30</v>
      </c>
      <c r="E364" s="103"/>
      <c r="F364" s="74">
        <f t="shared" ref="F364:P364" si="69">SUM(F359:F363)</f>
        <v>28</v>
      </c>
      <c r="G364" s="74">
        <f t="shared" si="69"/>
        <v>25.700000000000003</v>
      </c>
      <c r="H364" s="74">
        <f t="shared" si="69"/>
        <v>79.300000000000011</v>
      </c>
      <c r="I364" s="75">
        <f t="shared" si="69"/>
        <v>660</v>
      </c>
      <c r="J364" s="75">
        <f t="shared" si="69"/>
        <v>159</v>
      </c>
      <c r="K364" s="75">
        <f t="shared" si="69"/>
        <v>82</v>
      </c>
      <c r="L364" s="75">
        <f t="shared" si="69"/>
        <v>335</v>
      </c>
      <c r="M364" s="76">
        <f t="shared" si="69"/>
        <v>5.0499999999999989</v>
      </c>
      <c r="N364" s="76">
        <f t="shared" si="69"/>
        <v>0.32100000000000006</v>
      </c>
      <c r="O364" s="76">
        <f t="shared" si="69"/>
        <v>9.8499999999999979</v>
      </c>
      <c r="P364" s="76">
        <f t="shared" si="69"/>
        <v>8.7999999999999995E-2</v>
      </c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</row>
    <row r="365" spans="1:255" ht="14.25" customHeight="1" x14ac:dyDescent="0.25">
      <c r="A365" s="21"/>
      <c r="B365" s="32"/>
      <c r="C365" s="33"/>
      <c r="D365" s="27" t="s">
        <v>41</v>
      </c>
      <c r="E365" s="28"/>
      <c r="F365" s="22"/>
      <c r="G365" s="22"/>
      <c r="H365" s="22"/>
      <c r="I365" s="23"/>
      <c r="J365" s="23"/>
      <c r="K365" s="23"/>
      <c r="L365" s="23"/>
      <c r="M365" s="24"/>
      <c r="N365" s="24"/>
      <c r="O365" s="24"/>
      <c r="P365" s="24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</row>
    <row r="366" spans="1:255" ht="27" customHeight="1" x14ac:dyDescent="0.25">
      <c r="A366" s="32" t="s">
        <v>65</v>
      </c>
      <c r="B366" s="33"/>
      <c r="C366" s="33">
        <v>20.61</v>
      </c>
      <c r="D366" s="39" t="s">
        <v>191</v>
      </c>
      <c r="E366" s="35" t="s">
        <v>99</v>
      </c>
      <c r="F366" s="22">
        <v>8.8000000000000007</v>
      </c>
      <c r="G366" s="22">
        <v>5.6</v>
      </c>
      <c r="H366" s="22">
        <v>18.600000000000001</v>
      </c>
      <c r="I366" s="22">
        <v>160</v>
      </c>
      <c r="J366" s="22">
        <v>28</v>
      </c>
      <c r="K366" s="22">
        <v>25</v>
      </c>
      <c r="L366" s="22">
        <v>57</v>
      </c>
      <c r="M366" s="22">
        <v>0.72</v>
      </c>
      <c r="N366" s="22">
        <v>0.06</v>
      </c>
      <c r="O366" s="22">
        <v>0.9</v>
      </c>
      <c r="P366" s="22">
        <v>0.02</v>
      </c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</row>
    <row r="367" spans="1:255" ht="14.25" customHeight="1" x14ac:dyDescent="0.25">
      <c r="A367" s="21" t="s">
        <v>85</v>
      </c>
      <c r="B367" s="32">
        <v>4.7699999999999996</v>
      </c>
      <c r="C367" s="33">
        <v>7.92</v>
      </c>
      <c r="D367" s="39" t="s">
        <v>86</v>
      </c>
      <c r="E367" s="28" t="s">
        <v>25</v>
      </c>
      <c r="F367" s="22">
        <v>0.2</v>
      </c>
      <c r="G367" s="22">
        <v>0.1</v>
      </c>
      <c r="H367" s="22">
        <v>12</v>
      </c>
      <c r="I367" s="23">
        <v>49</v>
      </c>
      <c r="J367" s="23">
        <v>11</v>
      </c>
      <c r="K367" s="23">
        <v>8</v>
      </c>
      <c r="L367" s="23">
        <v>9</v>
      </c>
      <c r="M367" s="24">
        <v>0.2</v>
      </c>
      <c r="N367" s="24">
        <v>0.01</v>
      </c>
      <c r="O367" s="24">
        <v>4.5</v>
      </c>
      <c r="P367" s="24">
        <v>0</v>
      </c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</row>
    <row r="368" spans="1:255" ht="14.25" customHeight="1" x14ac:dyDescent="0.25">
      <c r="A368" s="32">
        <v>338</v>
      </c>
      <c r="B368" s="32">
        <v>11.25</v>
      </c>
      <c r="C368" s="33">
        <v>12</v>
      </c>
      <c r="D368" s="34" t="s">
        <v>74</v>
      </c>
      <c r="E368" s="35" t="s">
        <v>75</v>
      </c>
      <c r="F368" s="36">
        <v>0.6</v>
      </c>
      <c r="G368" s="36">
        <v>0.6</v>
      </c>
      <c r="H368" s="36">
        <v>14.7</v>
      </c>
      <c r="I368" s="37">
        <v>67</v>
      </c>
      <c r="J368" s="37">
        <v>24</v>
      </c>
      <c r="K368" s="37">
        <v>14</v>
      </c>
      <c r="L368" s="37">
        <v>17</v>
      </c>
      <c r="M368" s="33">
        <v>3.3</v>
      </c>
      <c r="N368" s="33">
        <v>0.05</v>
      </c>
      <c r="O368" s="33">
        <v>15</v>
      </c>
      <c r="P368" s="33">
        <v>0</v>
      </c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</row>
    <row r="369" spans="1:256" ht="14.25" customHeight="1" x14ac:dyDescent="0.25">
      <c r="A369" s="21"/>
      <c r="B369" s="50">
        <f>SUM(B366:B368)</f>
        <v>16.02</v>
      </c>
      <c r="C369" s="50">
        <f>SUM(C366:C368)</f>
        <v>40.53</v>
      </c>
      <c r="D369" s="43" t="s">
        <v>30</v>
      </c>
      <c r="E369" s="28"/>
      <c r="F369" s="45">
        <f t="shared" ref="F369:P369" si="70">SUM(F366:F368)</f>
        <v>9.6</v>
      </c>
      <c r="G369" s="45">
        <f t="shared" si="70"/>
        <v>6.2999999999999989</v>
      </c>
      <c r="H369" s="45">
        <f t="shared" si="70"/>
        <v>45.3</v>
      </c>
      <c r="I369" s="46">
        <f t="shared" si="70"/>
        <v>276</v>
      </c>
      <c r="J369" s="46">
        <f t="shared" si="70"/>
        <v>63</v>
      </c>
      <c r="K369" s="46">
        <f t="shared" si="70"/>
        <v>47</v>
      </c>
      <c r="L369" s="46">
        <f t="shared" si="70"/>
        <v>83</v>
      </c>
      <c r="M369" s="45">
        <f t="shared" si="70"/>
        <v>4.22</v>
      </c>
      <c r="N369" s="45">
        <f t="shared" si="70"/>
        <v>0.12</v>
      </c>
      <c r="O369" s="45">
        <f t="shared" si="70"/>
        <v>20.399999999999999</v>
      </c>
      <c r="P369" s="45">
        <f t="shared" si="70"/>
        <v>0.02</v>
      </c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</row>
    <row r="370" spans="1:256" ht="14.25" customHeight="1" x14ac:dyDescent="0.25">
      <c r="A370" s="21"/>
      <c r="B370" s="32"/>
      <c r="C370" s="33"/>
      <c r="D370" s="104" t="s">
        <v>47</v>
      </c>
      <c r="E370" s="68"/>
      <c r="F370" s="69">
        <f t="shared" ref="F370:P370" si="71">F357+F364</f>
        <v>59.400000000000006</v>
      </c>
      <c r="G370" s="69">
        <f t="shared" si="71"/>
        <v>45.600000000000009</v>
      </c>
      <c r="H370" s="69">
        <f t="shared" si="71"/>
        <v>142.4</v>
      </c>
      <c r="I370" s="70">
        <f t="shared" si="71"/>
        <v>1218</v>
      </c>
      <c r="J370" s="70">
        <f t="shared" si="71"/>
        <v>326</v>
      </c>
      <c r="K370" s="70">
        <f t="shared" si="71"/>
        <v>176</v>
      </c>
      <c r="L370" s="70">
        <f t="shared" si="71"/>
        <v>613</v>
      </c>
      <c r="M370" s="71">
        <f t="shared" si="71"/>
        <v>8.5499999999999989</v>
      </c>
      <c r="N370" s="71">
        <f t="shared" si="71"/>
        <v>0.53100000000000014</v>
      </c>
      <c r="O370" s="71">
        <f t="shared" si="71"/>
        <v>14.329999999999998</v>
      </c>
      <c r="P370" s="71">
        <f t="shared" si="71"/>
        <v>0.19800000000000001</v>
      </c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</row>
    <row r="371" spans="1:256" ht="14.25" customHeight="1" x14ac:dyDescent="0.25">
      <c r="A371" s="21"/>
      <c r="B371" s="32"/>
      <c r="C371" s="33"/>
      <c r="D371" s="90" t="s">
        <v>192</v>
      </c>
      <c r="E371" s="28"/>
      <c r="F371" s="22"/>
      <c r="G371" s="22"/>
      <c r="H371" s="22"/>
      <c r="I371" s="23"/>
      <c r="J371" s="23"/>
      <c r="K371" s="23"/>
      <c r="L371" s="23"/>
      <c r="M371" s="24"/>
      <c r="N371" s="24"/>
      <c r="O371" s="24"/>
      <c r="P371" s="24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</row>
    <row r="372" spans="1:256" ht="14.25" customHeight="1" x14ac:dyDescent="0.25">
      <c r="A372" s="21"/>
      <c r="B372" s="32"/>
      <c r="C372" s="33"/>
      <c r="D372" s="26" t="s">
        <v>20</v>
      </c>
      <c r="E372" s="28"/>
      <c r="F372" s="22"/>
      <c r="G372" s="22"/>
      <c r="H372" s="22"/>
      <c r="I372" s="23"/>
      <c r="J372" s="23"/>
      <c r="K372" s="23"/>
      <c r="L372" s="23"/>
      <c r="M372" s="24"/>
      <c r="N372" s="24"/>
      <c r="O372" s="24"/>
      <c r="P372" s="24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</row>
    <row r="373" spans="1:256" ht="14.25" customHeight="1" x14ac:dyDescent="0.25">
      <c r="A373" s="21"/>
      <c r="B373" s="32"/>
      <c r="C373" s="33"/>
      <c r="D373" s="27" t="s">
        <v>49</v>
      </c>
      <c r="E373" s="28"/>
      <c r="F373" s="22"/>
      <c r="G373" s="22"/>
      <c r="H373" s="22"/>
      <c r="I373" s="23"/>
      <c r="J373" s="23"/>
      <c r="K373" s="23"/>
      <c r="L373" s="23"/>
      <c r="M373" s="24"/>
      <c r="N373" s="24"/>
      <c r="O373" s="24"/>
      <c r="P373" s="24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</row>
    <row r="374" spans="1:256" ht="14.25" customHeight="1" x14ac:dyDescent="0.25">
      <c r="A374" s="32"/>
      <c r="B374" s="32">
        <v>9.15</v>
      </c>
      <c r="C374" s="33">
        <v>11.39</v>
      </c>
      <c r="D374" s="34" t="s">
        <v>22</v>
      </c>
      <c r="E374" s="35" t="s">
        <v>23</v>
      </c>
      <c r="F374" s="36">
        <v>0.15</v>
      </c>
      <c r="G374" s="36">
        <v>10.9</v>
      </c>
      <c r="H374" s="36">
        <v>0.21</v>
      </c>
      <c r="I374" s="37">
        <v>99.3</v>
      </c>
      <c r="J374" s="37">
        <v>2</v>
      </c>
      <c r="K374" s="37">
        <v>0</v>
      </c>
      <c r="L374" s="37">
        <v>3</v>
      </c>
      <c r="M374" s="36">
        <v>0.03</v>
      </c>
      <c r="N374" s="36">
        <v>0</v>
      </c>
      <c r="O374" s="36">
        <v>0</v>
      </c>
      <c r="P374" s="36">
        <v>0.09</v>
      </c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</row>
    <row r="375" spans="1:256" s="47" customFormat="1" ht="17.649999999999999" customHeight="1" x14ac:dyDescent="0.25">
      <c r="A375" s="32">
        <v>182</v>
      </c>
      <c r="B375" s="32">
        <v>11.59</v>
      </c>
      <c r="C375" s="33">
        <v>17.91</v>
      </c>
      <c r="D375" s="39" t="s">
        <v>193</v>
      </c>
      <c r="E375" s="35" t="s">
        <v>142</v>
      </c>
      <c r="F375" s="36">
        <v>5.3</v>
      </c>
      <c r="G375" s="36">
        <v>7</v>
      </c>
      <c r="H375" s="36">
        <v>30</v>
      </c>
      <c r="I375" s="37">
        <v>205</v>
      </c>
      <c r="J375" s="37">
        <v>151</v>
      </c>
      <c r="K375" s="37">
        <v>30</v>
      </c>
      <c r="L375" s="37">
        <v>149</v>
      </c>
      <c r="M375" s="33">
        <v>0.4</v>
      </c>
      <c r="N375" s="33">
        <v>0.02</v>
      </c>
      <c r="O375" s="33">
        <v>1.61</v>
      </c>
      <c r="P375" s="33">
        <v>0.2</v>
      </c>
      <c r="IV375" s="48"/>
    </row>
    <row r="376" spans="1:256" ht="14.25" customHeight="1" x14ac:dyDescent="0.25">
      <c r="A376" s="32"/>
      <c r="B376" s="32">
        <v>25.5</v>
      </c>
      <c r="C376" s="33">
        <v>44.55</v>
      </c>
      <c r="D376" s="57" t="s">
        <v>194</v>
      </c>
      <c r="E376" s="35" t="s">
        <v>195</v>
      </c>
      <c r="F376" s="36">
        <v>4.2</v>
      </c>
      <c r="G376" s="36">
        <v>3.3</v>
      </c>
      <c r="H376" s="36">
        <v>12.3</v>
      </c>
      <c r="I376" s="37">
        <v>96</v>
      </c>
      <c r="J376" s="37">
        <v>271</v>
      </c>
      <c r="K376" s="37">
        <v>0</v>
      </c>
      <c r="L376" s="37">
        <v>0</v>
      </c>
      <c r="M376" s="33">
        <v>0</v>
      </c>
      <c r="N376" s="33">
        <v>0</v>
      </c>
      <c r="O376" s="33">
        <v>0</v>
      </c>
      <c r="P376" s="33">
        <v>0</v>
      </c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 s="48"/>
    </row>
    <row r="377" spans="1:256" ht="14.25" customHeight="1" x14ac:dyDescent="0.25">
      <c r="A377" s="32" t="s">
        <v>26</v>
      </c>
      <c r="B377" s="32">
        <v>5.1100000000000003</v>
      </c>
      <c r="C377" s="33">
        <v>8.26</v>
      </c>
      <c r="D377" s="39" t="s">
        <v>27</v>
      </c>
      <c r="E377" s="35" t="s">
        <v>25</v>
      </c>
      <c r="F377" s="36">
        <v>2.2999999999999998</v>
      </c>
      <c r="G377" s="36">
        <v>1.4</v>
      </c>
      <c r="H377" s="36">
        <v>22</v>
      </c>
      <c r="I377" s="37">
        <v>110</v>
      </c>
      <c r="J377" s="37">
        <v>60</v>
      </c>
      <c r="K377" s="37">
        <v>7</v>
      </c>
      <c r="L377" s="37">
        <v>45</v>
      </c>
      <c r="M377" s="33">
        <v>0.1</v>
      </c>
      <c r="N377" s="33">
        <v>0.02</v>
      </c>
      <c r="O377" s="33">
        <v>0.65</v>
      </c>
      <c r="P377" s="33">
        <v>0.01</v>
      </c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 s="48"/>
    </row>
    <row r="378" spans="1:256" ht="14.25" customHeight="1" x14ac:dyDescent="0.25">
      <c r="A378" s="21"/>
      <c r="B378" s="21">
        <v>1.65</v>
      </c>
      <c r="C378" s="33">
        <v>3.15</v>
      </c>
      <c r="D378" s="40" t="s">
        <v>28</v>
      </c>
      <c r="E378" s="28" t="s">
        <v>29</v>
      </c>
      <c r="F378" s="22">
        <v>2</v>
      </c>
      <c r="G378" s="22">
        <v>0.5</v>
      </c>
      <c r="H378" s="22">
        <v>14.3</v>
      </c>
      <c r="I378" s="23">
        <v>70</v>
      </c>
      <c r="J378" s="23">
        <v>10</v>
      </c>
      <c r="K378" s="23">
        <v>0</v>
      </c>
      <c r="L378" s="23">
        <v>0</v>
      </c>
      <c r="M378" s="24">
        <v>0.5</v>
      </c>
      <c r="N378" s="24">
        <v>0.08</v>
      </c>
      <c r="O378" s="24">
        <v>0</v>
      </c>
      <c r="P378" s="24">
        <v>0</v>
      </c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</row>
    <row r="379" spans="1:256" ht="14.25" customHeight="1" x14ac:dyDescent="0.25">
      <c r="A379" s="21"/>
      <c r="B379" s="50">
        <f>SUM(B374:B378)</f>
        <v>53</v>
      </c>
      <c r="C379" s="50">
        <f>SUM(C374:C378)</f>
        <v>85.26</v>
      </c>
      <c r="D379" s="43" t="s">
        <v>30</v>
      </c>
      <c r="E379" s="28"/>
      <c r="F379" s="45">
        <f t="shared" ref="F379:P379" si="72">SUM(F374:F378)</f>
        <v>13.95</v>
      </c>
      <c r="G379" s="45">
        <f t="shared" si="72"/>
        <v>23.099999999999998</v>
      </c>
      <c r="H379" s="45">
        <f t="shared" si="72"/>
        <v>78.81</v>
      </c>
      <c r="I379" s="46">
        <f t="shared" si="72"/>
        <v>580.29999999999995</v>
      </c>
      <c r="J379" s="46">
        <f t="shared" si="72"/>
        <v>494</v>
      </c>
      <c r="K379" s="46">
        <f t="shared" si="72"/>
        <v>37</v>
      </c>
      <c r="L379" s="46">
        <f t="shared" si="72"/>
        <v>197</v>
      </c>
      <c r="M379" s="45">
        <f t="shared" si="72"/>
        <v>1.03</v>
      </c>
      <c r="N379" s="45">
        <f t="shared" si="72"/>
        <v>0.12</v>
      </c>
      <c r="O379" s="45">
        <f t="shared" si="72"/>
        <v>2.2600000000000002</v>
      </c>
      <c r="P379" s="45">
        <f t="shared" si="72"/>
        <v>0.30000000000000004</v>
      </c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</row>
    <row r="380" spans="1:256" ht="14.25" customHeight="1" x14ac:dyDescent="0.25">
      <c r="A380" s="21"/>
      <c r="B380" s="21"/>
      <c r="C380" s="24"/>
      <c r="D380" s="27" t="s">
        <v>31</v>
      </c>
      <c r="E380" s="28"/>
      <c r="F380" s="22"/>
      <c r="G380" s="22"/>
      <c r="H380" s="22"/>
      <c r="I380" s="23"/>
      <c r="J380" s="23"/>
      <c r="K380" s="23"/>
      <c r="L380" s="23"/>
      <c r="M380" s="24"/>
      <c r="N380" s="24"/>
      <c r="O380" s="24"/>
      <c r="P380" s="24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</row>
    <row r="381" spans="1:256" ht="26.25" customHeight="1" x14ac:dyDescent="0.25">
      <c r="A381" s="21">
        <v>96</v>
      </c>
      <c r="B381" s="32">
        <v>18.77</v>
      </c>
      <c r="C381" s="33">
        <v>25.47</v>
      </c>
      <c r="D381" s="38" t="s">
        <v>140</v>
      </c>
      <c r="E381" s="35" t="s">
        <v>182</v>
      </c>
      <c r="F381" s="36">
        <v>5.5</v>
      </c>
      <c r="G381" s="36">
        <v>4.7</v>
      </c>
      <c r="H381" s="36">
        <v>16.600000000000001</v>
      </c>
      <c r="I381" s="37">
        <v>127</v>
      </c>
      <c r="J381" s="37">
        <v>19</v>
      </c>
      <c r="K381" s="37">
        <v>26</v>
      </c>
      <c r="L381" s="37">
        <v>99</v>
      </c>
      <c r="M381" s="33">
        <v>1.1499999999999999</v>
      </c>
      <c r="N381" s="33">
        <v>0.1</v>
      </c>
      <c r="O381" s="33">
        <v>7.1</v>
      </c>
      <c r="P381" s="33">
        <v>0.01</v>
      </c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</row>
    <row r="382" spans="1:256" ht="13.5" customHeight="1" x14ac:dyDescent="0.25">
      <c r="A382" s="32" t="s">
        <v>196</v>
      </c>
      <c r="B382" s="32">
        <v>44.77</v>
      </c>
      <c r="C382" s="33">
        <v>64.53</v>
      </c>
      <c r="D382" s="38" t="s">
        <v>197</v>
      </c>
      <c r="E382" s="35" t="s">
        <v>25</v>
      </c>
      <c r="F382" s="36">
        <v>12.5</v>
      </c>
      <c r="G382" s="36">
        <v>12</v>
      </c>
      <c r="H382" s="36">
        <v>16.5</v>
      </c>
      <c r="I382" s="37">
        <v>224</v>
      </c>
      <c r="J382" s="37">
        <v>21.1</v>
      </c>
      <c r="K382" s="37">
        <v>37.200000000000003</v>
      </c>
      <c r="L382" s="37">
        <v>73</v>
      </c>
      <c r="M382" s="33">
        <v>2.2000000000000002</v>
      </c>
      <c r="N382" s="33">
        <v>0.18</v>
      </c>
      <c r="O382" s="33">
        <v>39</v>
      </c>
      <c r="P382" s="33">
        <v>0.02</v>
      </c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</row>
    <row r="383" spans="1:256" ht="14.25" customHeight="1" x14ac:dyDescent="0.25">
      <c r="A383" s="32">
        <v>342</v>
      </c>
      <c r="B383" s="33">
        <v>1.96</v>
      </c>
      <c r="C383" s="33">
        <v>8.4</v>
      </c>
      <c r="D383" s="39" t="s">
        <v>122</v>
      </c>
      <c r="E383" s="35" t="s">
        <v>25</v>
      </c>
      <c r="F383" s="36">
        <v>0.2</v>
      </c>
      <c r="G383" s="36">
        <v>0.1</v>
      </c>
      <c r="H383" s="36">
        <v>14</v>
      </c>
      <c r="I383" s="37">
        <v>58</v>
      </c>
      <c r="J383" s="37">
        <v>8</v>
      </c>
      <c r="K383" s="37">
        <v>5</v>
      </c>
      <c r="L383" s="37">
        <v>6</v>
      </c>
      <c r="M383" s="33">
        <v>0.95</v>
      </c>
      <c r="N383" s="33">
        <v>0.01</v>
      </c>
      <c r="O383" s="33">
        <v>2.09</v>
      </c>
      <c r="P383" s="33">
        <v>0</v>
      </c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</row>
    <row r="384" spans="1:256" s="7" customFormat="1" ht="25.5" customHeight="1" x14ac:dyDescent="0.25">
      <c r="A384" s="21"/>
      <c r="B384" s="32">
        <v>2.92</v>
      </c>
      <c r="C384" s="33">
        <v>4.92</v>
      </c>
      <c r="D384" s="40" t="s">
        <v>39</v>
      </c>
      <c r="E384" s="28" t="s">
        <v>40</v>
      </c>
      <c r="F384" s="22">
        <v>3.8</v>
      </c>
      <c r="G384" s="22">
        <v>0.8</v>
      </c>
      <c r="H384" s="22">
        <v>25.1</v>
      </c>
      <c r="I384" s="23">
        <v>123</v>
      </c>
      <c r="J384" s="23">
        <v>28</v>
      </c>
      <c r="K384" s="23">
        <v>0</v>
      </c>
      <c r="L384" s="23">
        <v>0</v>
      </c>
      <c r="M384" s="24">
        <v>1.48</v>
      </c>
      <c r="N384" s="24">
        <v>0.17</v>
      </c>
      <c r="O384" s="24">
        <v>0</v>
      </c>
      <c r="P384" s="24">
        <v>0</v>
      </c>
    </row>
    <row r="385" spans="1:255" ht="14.25" customHeight="1" x14ac:dyDescent="0.25">
      <c r="A385" s="21"/>
      <c r="B385" s="49">
        <f>SUM(B381:B384)</f>
        <v>68.42</v>
      </c>
      <c r="C385" s="50">
        <f>SUM(C381:C384)</f>
        <v>103.32000000000001</v>
      </c>
      <c r="D385" s="43" t="s">
        <v>30</v>
      </c>
      <c r="E385" s="28"/>
      <c r="F385" s="45">
        <f t="shared" ref="F385:P385" si="73">SUM(F381:F384)</f>
        <v>22</v>
      </c>
      <c r="G385" s="45">
        <f t="shared" si="73"/>
        <v>17.600000000000001</v>
      </c>
      <c r="H385" s="45">
        <f t="shared" si="73"/>
        <v>72.2</v>
      </c>
      <c r="I385" s="46">
        <f t="shared" si="73"/>
        <v>532</v>
      </c>
      <c r="J385" s="46">
        <f t="shared" si="73"/>
        <v>76.099999999999994</v>
      </c>
      <c r="K385" s="46">
        <f t="shared" si="73"/>
        <v>68.2</v>
      </c>
      <c r="L385" s="46">
        <f t="shared" si="73"/>
        <v>178</v>
      </c>
      <c r="M385" s="42">
        <f t="shared" si="73"/>
        <v>5.7799999999999994</v>
      </c>
      <c r="N385" s="42">
        <f t="shared" si="73"/>
        <v>0.46000000000000008</v>
      </c>
      <c r="O385" s="42">
        <f t="shared" si="73"/>
        <v>48.19</v>
      </c>
      <c r="P385" s="42">
        <f t="shared" si="73"/>
        <v>0.03</v>
      </c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</row>
    <row r="386" spans="1:255" ht="14.25" customHeight="1" x14ac:dyDescent="0.25">
      <c r="A386" s="21"/>
      <c r="B386" s="32"/>
      <c r="C386" s="33"/>
      <c r="D386" s="27" t="s">
        <v>41</v>
      </c>
      <c r="E386" s="28"/>
      <c r="F386" s="22"/>
      <c r="G386" s="22"/>
      <c r="H386" s="22"/>
      <c r="I386" s="23"/>
      <c r="J386" s="23"/>
      <c r="K386" s="23"/>
      <c r="L386" s="23"/>
      <c r="M386" s="24"/>
      <c r="N386" s="24"/>
      <c r="O386" s="24"/>
      <c r="P386" s="24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</row>
    <row r="387" spans="1:255" ht="14.25" customHeight="1" x14ac:dyDescent="0.25">
      <c r="A387" s="32" t="s">
        <v>42</v>
      </c>
      <c r="B387" s="51">
        <v>17.440000000000001</v>
      </c>
      <c r="C387" s="33">
        <v>25.51</v>
      </c>
      <c r="D387" s="52" t="s">
        <v>43</v>
      </c>
      <c r="E387" s="28" t="s">
        <v>44</v>
      </c>
      <c r="F387" s="22">
        <v>12.2</v>
      </c>
      <c r="G387" s="22">
        <v>14.4</v>
      </c>
      <c r="H387" s="22">
        <v>26.4</v>
      </c>
      <c r="I387" s="23">
        <v>284</v>
      </c>
      <c r="J387" s="23">
        <v>275</v>
      </c>
      <c r="K387" s="23">
        <v>24</v>
      </c>
      <c r="L387" s="23">
        <v>194</v>
      </c>
      <c r="M387" s="24">
        <v>0.9</v>
      </c>
      <c r="N387" s="24">
        <v>7.0000000000000007E-2</v>
      </c>
      <c r="O387" s="24">
        <v>0.05</v>
      </c>
      <c r="P387" s="24">
        <v>0.03</v>
      </c>
      <c r="Q387" s="33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</row>
    <row r="388" spans="1:255" ht="14.25" customHeight="1" x14ac:dyDescent="0.25">
      <c r="A388" s="21">
        <v>389</v>
      </c>
      <c r="B388" s="32">
        <v>6.81</v>
      </c>
      <c r="C388" s="33">
        <v>14.4</v>
      </c>
      <c r="D388" s="40" t="s">
        <v>126</v>
      </c>
      <c r="E388" s="35" t="s">
        <v>25</v>
      </c>
      <c r="F388" s="22">
        <v>0</v>
      </c>
      <c r="G388" s="22">
        <v>0</v>
      </c>
      <c r="H388" s="22">
        <v>22.4</v>
      </c>
      <c r="I388" s="23">
        <v>90</v>
      </c>
      <c r="J388" s="23">
        <v>0</v>
      </c>
      <c r="K388" s="23">
        <v>0</v>
      </c>
      <c r="L388" s="23">
        <v>0</v>
      </c>
      <c r="M388" s="24">
        <v>0</v>
      </c>
      <c r="N388" s="24">
        <v>0</v>
      </c>
      <c r="O388" s="24">
        <v>0</v>
      </c>
      <c r="P388" s="24">
        <v>0</v>
      </c>
      <c r="Q388" s="60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</row>
    <row r="389" spans="1:255" ht="14.25" customHeight="1" x14ac:dyDescent="0.25">
      <c r="A389" s="21"/>
      <c r="B389" s="49">
        <f>SUM(B387:B388)</f>
        <v>24.25</v>
      </c>
      <c r="C389" s="50">
        <f>SUM(C387:C388)</f>
        <v>39.910000000000004</v>
      </c>
      <c r="D389" s="43" t="s">
        <v>30</v>
      </c>
      <c r="E389" s="28"/>
      <c r="F389" s="45">
        <f t="shared" ref="F389:P389" si="74">SUM(F387:F388)</f>
        <v>12.2</v>
      </c>
      <c r="G389" s="45">
        <f t="shared" si="74"/>
        <v>14.4</v>
      </c>
      <c r="H389" s="45">
        <f t="shared" si="74"/>
        <v>48.8</v>
      </c>
      <c r="I389" s="46">
        <f t="shared" si="74"/>
        <v>374</v>
      </c>
      <c r="J389" s="46">
        <f t="shared" si="74"/>
        <v>275</v>
      </c>
      <c r="K389" s="46">
        <f t="shared" si="74"/>
        <v>24</v>
      </c>
      <c r="L389" s="46">
        <f t="shared" si="74"/>
        <v>194</v>
      </c>
      <c r="M389" s="42">
        <f t="shared" si="74"/>
        <v>0.9</v>
      </c>
      <c r="N389" s="42">
        <f t="shared" si="74"/>
        <v>7.0000000000000007E-2</v>
      </c>
      <c r="O389" s="42">
        <f t="shared" si="74"/>
        <v>0.05</v>
      </c>
      <c r="P389" s="42">
        <f t="shared" si="74"/>
        <v>0.03</v>
      </c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</row>
    <row r="390" spans="1:255" ht="14.25" customHeight="1" x14ac:dyDescent="0.25">
      <c r="A390" s="21"/>
      <c r="B390" s="32"/>
      <c r="C390" s="33"/>
      <c r="D390" s="84" t="s">
        <v>47</v>
      </c>
      <c r="E390" s="105"/>
      <c r="F390" s="54">
        <f t="shared" ref="F390:P390" si="75">F379+F385+F389</f>
        <v>48.150000000000006</v>
      </c>
      <c r="G390" s="54">
        <f t="shared" si="75"/>
        <v>55.1</v>
      </c>
      <c r="H390" s="54">
        <f t="shared" si="75"/>
        <v>199.81</v>
      </c>
      <c r="I390" s="55">
        <f t="shared" si="75"/>
        <v>1486.3</v>
      </c>
      <c r="J390" s="55">
        <f t="shared" si="75"/>
        <v>845.1</v>
      </c>
      <c r="K390" s="55">
        <f t="shared" si="75"/>
        <v>129.19999999999999</v>
      </c>
      <c r="L390" s="55">
        <f t="shared" si="75"/>
        <v>569</v>
      </c>
      <c r="M390" s="56">
        <f t="shared" si="75"/>
        <v>7.71</v>
      </c>
      <c r="N390" s="56">
        <f t="shared" si="75"/>
        <v>0.65000000000000013</v>
      </c>
      <c r="O390" s="56">
        <f t="shared" si="75"/>
        <v>50.499999999999993</v>
      </c>
      <c r="P390" s="56">
        <f t="shared" si="75"/>
        <v>0.3600000000000001</v>
      </c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</row>
    <row r="391" spans="1:255" ht="14.25" customHeight="1" x14ac:dyDescent="0.25">
      <c r="A391" s="21"/>
      <c r="B391" s="32"/>
      <c r="C391" s="33"/>
      <c r="D391" s="26" t="s">
        <v>48</v>
      </c>
      <c r="E391" s="28"/>
      <c r="F391" s="22"/>
      <c r="G391" s="22"/>
      <c r="H391" s="22"/>
      <c r="I391" s="23"/>
      <c r="J391" s="23"/>
      <c r="K391" s="23"/>
      <c r="L391" s="23"/>
      <c r="M391" s="24"/>
      <c r="N391" s="24"/>
      <c r="O391" s="24"/>
      <c r="P391" s="24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</row>
    <row r="392" spans="1:255" ht="14.25" customHeight="1" x14ac:dyDescent="0.25">
      <c r="A392" s="21"/>
      <c r="B392" s="32"/>
      <c r="C392" s="33"/>
      <c r="D392" s="27" t="s">
        <v>49</v>
      </c>
      <c r="E392" s="28"/>
      <c r="F392" s="22"/>
      <c r="G392" s="22"/>
      <c r="H392" s="22"/>
      <c r="I392" s="23"/>
      <c r="J392" s="23"/>
      <c r="K392" s="23"/>
      <c r="L392" s="23"/>
      <c r="M392" s="24"/>
      <c r="N392" s="24"/>
      <c r="O392" s="24"/>
      <c r="P392" s="24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</row>
    <row r="393" spans="1:255" ht="14.25" customHeight="1" x14ac:dyDescent="0.25">
      <c r="A393" s="32"/>
      <c r="B393" s="32">
        <v>9.15</v>
      </c>
      <c r="C393" s="33">
        <v>11.39</v>
      </c>
      <c r="D393" s="34" t="s">
        <v>22</v>
      </c>
      <c r="E393" s="35" t="s">
        <v>23</v>
      </c>
      <c r="F393" s="36">
        <v>0.15</v>
      </c>
      <c r="G393" s="36">
        <v>10.9</v>
      </c>
      <c r="H393" s="36">
        <v>0.21</v>
      </c>
      <c r="I393" s="37">
        <v>99.3</v>
      </c>
      <c r="J393" s="37">
        <v>2</v>
      </c>
      <c r="K393" s="37">
        <v>0</v>
      </c>
      <c r="L393" s="37">
        <v>3</v>
      </c>
      <c r="M393" s="36">
        <v>0.03</v>
      </c>
      <c r="N393" s="36">
        <v>0</v>
      </c>
      <c r="O393" s="36">
        <v>0</v>
      </c>
      <c r="P393" s="36">
        <v>0.09</v>
      </c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</row>
    <row r="394" spans="1:255" ht="14.25" customHeight="1" x14ac:dyDescent="0.25">
      <c r="A394" s="32" t="s">
        <v>198</v>
      </c>
      <c r="B394" s="32">
        <v>30.02</v>
      </c>
      <c r="C394" s="33">
        <v>45.12</v>
      </c>
      <c r="D394" s="34" t="s">
        <v>199</v>
      </c>
      <c r="E394" s="35" t="s">
        <v>35</v>
      </c>
      <c r="F394" s="36">
        <v>16.5</v>
      </c>
      <c r="G394" s="36">
        <v>17.100000000000001</v>
      </c>
      <c r="H394" s="36">
        <v>9.3000000000000007</v>
      </c>
      <c r="I394" s="37">
        <v>257</v>
      </c>
      <c r="J394" s="37">
        <v>32</v>
      </c>
      <c r="K394" s="37">
        <v>16</v>
      </c>
      <c r="L394" s="37">
        <v>107</v>
      </c>
      <c r="M394" s="33">
        <v>1.2</v>
      </c>
      <c r="N394" s="33">
        <v>0.2</v>
      </c>
      <c r="O394" s="33">
        <v>0.2</v>
      </c>
      <c r="P394" s="33">
        <v>0.03</v>
      </c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</row>
    <row r="395" spans="1:255" s="7" customFormat="1" ht="12.75" customHeight="1" x14ac:dyDescent="0.25">
      <c r="A395" s="21">
        <v>312</v>
      </c>
      <c r="B395" s="32">
        <v>14.2</v>
      </c>
      <c r="C395" s="33">
        <v>17.97</v>
      </c>
      <c r="D395" s="39" t="s">
        <v>62</v>
      </c>
      <c r="E395" s="28" t="s">
        <v>37</v>
      </c>
      <c r="F395" s="22">
        <v>3.8</v>
      </c>
      <c r="G395" s="22">
        <v>6.3</v>
      </c>
      <c r="H395" s="22">
        <v>14.5</v>
      </c>
      <c r="I395" s="23">
        <v>130</v>
      </c>
      <c r="J395" s="23">
        <v>46</v>
      </c>
      <c r="K395" s="23">
        <v>33</v>
      </c>
      <c r="L395" s="23">
        <v>99</v>
      </c>
      <c r="M395" s="24">
        <v>1.18</v>
      </c>
      <c r="N395" s="24">
        <v>1.0999999999999999E-2</v>
      </c>
      <c r="O395" s="24">
        <v>0.36</v>
      </c>
      <c r="P395" s="24">
        <v>5.6000000000000001E-2</v>
      </c>
    </row>
    <row r="396" spans="1:255" ht="14.25" customHeight="1" x14ac:dyDescent="0.25">
      <c r="A396" s="32">
        <v>71</v>
      </c>
      <c r="B396" s="32">
        <v>2.15</v>
      </c>
      <c r="C396" s="33">
        <v>7.58</v>
      </c>
      <c r="D396" s="38" t="s">
        <v>133</v>
      </c>
      <c r="E396" s="35" t="s">
        <v>200</v>
      </c>
      <c r="F396" s="36">
        <v>0.4</v>
      </c>
      <c r="G396" s="36">
        <v>0.05</v>
      </c>
      <c r="H396" s="36">
        <v>1.3</v>
      </c>
      <c r="I396" s="37">
        <v>7</v>
      </c>
      <c r="J396" s="37">
        <v>12</v>
      </c>
      <c r="K396" s="37">
        <v>7</v>
      </c>
      <c r="L396" s="37">
        <v>21</v>
      </c>
      <c r="M396" s="33">
        <v>0.3</v>
      </c>
      <c r="N396" s="33">
        <v>0.02</v>
      </c>
      <c r="O396" s="33">
        <v>5</v>
      </c>
      <c r="P396" s="33">
        <v>0</v>
      </c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</row>
    <row r="397" spans="1:255" ht="12.75" customHeight="1" x14ac:dyDescent="0.25">
      <c r="A397" s="32">
        <v>376</v>
      </c>
      <c r="B397" s="33">
        <v>0.85</v>
      </c>
      <c r="C397" s="33">
        <v>1.45</v>
      </c>
      <c r="D397" s="39" t="s">
        <v>38</v>
      </c>
      <c r="E397" s="35" t="s">
        <v>25</v>
      </c>
      <c r="F397" s="36">
        <v>0.2</v>
      </c>
      <c r="G397" s="36">
        <v>0.1</v>
      </c>
      <c r="H397" s="36">
        <v>10.1</v>
      </c>
      <c r="I397" s="37">
        <v>41</v>
      </c>
      <c r="J397" s="37">
        <v>5</v>
      </c>
      <c r="K397" s="37">
        <v>4</v>
      </c>
      <c r="L397" s="37">
        <v>8</v>
      </c>
      <c r="M397" s="33">
        <v>0.85</v>
      </c>
      <c r="N397" s="33">
        <v>0</v>
      </c>
      <c r="O397" s="33">
        <v>0.1</v>
      </c>
      <c r="P397" s="33">
        <v>0</v>
      </c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</row>
    <row r="398" spans="1:255" ht="14.25" customHeight="1" x14ac:dyDescent="0.25">
      <c r="A398" s="21"/>
      <c r="B398" s="21">
        <v>1.65</v>
      </c>
      <c r="C398" s="33">
        <v>3.15</v>
      </c>
      <c r="D398" s="40" t="s">
        <v>28</v>
      </c>
      <c r="E398" s="28" t="s">
        <v>29</v>
      </c>
      <c r="F398" s="22">
        <v>2</v>
      </c>
      <c r="G398" s="22">
        <v>0.5</v>
      </c>
      <c r="H398" s="22">
        <v>14.3</v>
      </c>
      <c r="I398" s="23">
        <v>70</v>
      </c>
      <c r="J398" s="23">
        <v>10</v>
      </c>
      <c r="K398" s="23">
        <v>0</v>
      </c>
      <c r="L398" s="23">
        <v>0</v>
      </c>
      <c r="M398" s="24">
        <v>0.5</v>
      </c>
      <c r="N398" s="24">
        <v>0.08</v>
      </c>
      <c r="O398" s="24">
        <v>0</v>
      </c>
      <c r="P398" s="24">
        <v>0</v>
      </c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</row>
    <row r="399" spans="1:255" ht="14.25" customHeight="1" x14ac:dyDescent="0.25">
      <c r="A399" s="21"/>
      <c r="B399" s="42">
        <f>SUM(B394:B398)</f>
        <v>48.87</v>
      </c>
      <c r="C399" s="42">
        <f>SUM(C393:C398)</f>
        <v>86.66</v>
      </c>
      <c r="D399" s="43" t="s">
        <v>30</v>
      </c>
      <c r="E399" s="28"/>
      <c r="F399" s="45">
        <f t="shared" ref="F399:P399" si="76">SUM(F393:F398)</f>
        <v>23.049999999999997</v>
      </c>
      <c r="G399" s="45">
        <f t="shared" si="76"/>
        <v>34.949999999999996</v>
      </c>
      <c r="H399" s="45">
        <f t="shared" si="76"/>
        <v>49.710000000000008</v>
      </c>
      <c r="I399" s="46">
        <f t="shared" si="76"/>
        <v>604.29999999999995</v>
      </c>
      <c r="J399" s="46">
        <f t="shared" si="76"/>
        <v>107</v>
      </c>
      <c r="K399" s="46">
        <f t="shared" si="76"/>
        <v>60</v>
      </c>
      <c r="L399" s="46">
        <f t="shared" si="76"/>
        <v>238</v>
      </c>
      <c r="M399" s="45">
        <f t="shared" si="76"/>
        <v>4.0600000000000005</v>
      </c>
      <c r="N399" s="45">
        <f t="shared" si="76"/>
        <v>0.311</v>
      </c>
      <c r="O399" s="45">
        <f t="shared" si="76"/>
        <v>5.66</v>
      </c>
      <c r="P399" s="45">
        <f t="shared" si="76"/>
        <v>0.17599999999999999</v>
      </c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</row>
    <row r="400" spans="1:255" ht="14.25" customHeight="1" x14ac:dyDescent="0.25">
      <c r="A400" s="21"/>
      <c r="B400" s="21"/>
      <c r="C400" s="24"/>
      <c r="D400" s="27" t="s">
        <v>201</v>
      </c>
      <c r="E400" s="28"/>
      <c r="F400" s="22"/>
      <c r="G400" s="22"/>
      <c r="H400" s="22"/>
      <c r="I400" s="23"/>
      <c r="J400" s="23"/>
      <c r="K400" s="23"/>
      <c r="L400" s="23"/>
      <c r="M400" s="24"/>
      <c r="N400" s="24"/>
      <c r="O400" s="24"/>
      <c r="P400" s="24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</row>
    <row r="401" spans="1:256" s="47" customFormat="1" ht="24" customHeight="1" x14ac:dyDescent="0.25">
      <c r="A401" s="32">
        <v>102</v>
      </c>
      <c r="B401" s="32">
        <v>5.09</v>
      </c>
      <c r="C401" s="33">
        <v>21</v>
      </c>
      <c r="D401" s="57" t="s">
        <v>77</v>
      </c>
      <c r="E401" s="35" t="s">
        <v>33</v>
      </c>
      <c r="F401" s="36">
        <v>8.8000000000000007</v>
      </c>
      <c r="G401" s="36">
        <v>4.0999999999999996</v>
      </c>
      <c r="H401" s="36">
        <v>14.5</v>
      </c>
      <c r="I401" s="37">
        <v>127</v>
      </c>
      <c r="J401" s="37">
        <v>24</v>
      </c>
      <c r="K401" s="37">
        <v>33</v>
      </c>
      <c r="L401" s="37">
        <v>107</v>
      </c>
      <c r="M401" s="33">
        <v>2.14</v>
      </c>
      <c r="N401" s="33">
        <v>0.23</v>
      </c>
      <c r="O401" s="33">
        <v>5</v>
      </c>
      <c r="P401" s="33">
        <v>0</v>
      </c>
      <c r="IV401" s="48"/>
    </row>
    <row r="402" spans="1:256" ht="14.25" customHeight="1" x14ac:dyDescent="0.25">
      <c r="A402" s="21" t="s">
        <v>78</v>
      </c>
      <c r="B402" s="21">
        <v>52.16</v>
      </c>
      <c r="C402" s="33">
        <v>70.05</v>
      </c>
      <c r="D402" s="40" t="s">
        <v>79</v>
      </c>
      <c r="E402" s="28" t="s">
        <v>80</v>
      </c>
      <c r="F402" s="22">
        <v>17</v>
      </c>
      <c r="G402" s="22">
        <v>10</v>
      </c>
      <c r="H402" s="22">
        <v>4.3</v>
      </c>
      <c r="I402" s="23">
        <v>176</v>
      </c>
      <c r="J402" s="23">
        <v>14</v>
      </c>
      <c r="K402" s="23">
        <v>21</v>
      </c>
      <c r="L402" s="23">
        <v>141</v>
      </c>
      <c r="M402" s="24">
        <v>0.6</v>
      </c>
      <c r="N402" s="24">
        <v>0.16</v>
      </c>
      <c r="O402" s="24">
        <v>0.56999999999999995</v>
      </c>
      <c r="P402" s="24">
        <v>0.02</v>
      </c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</row>
    <row r="403" spans="1:256" s="7" customFormat="1" ht="12.75" customHeight="1" x14ac:dyDescent="0.25">
      <c r="A403" s="21">
        <v>304</v>
      </c>
      <c r="B403" s="32">
        <v>9.19</v>
      </c>
      <c r="C403" s="33">
        <v>14.37</v>
      </c>
      <c r="D403" s="40" t="s">
        <v>81</v>
      </c>
      <c r="E403" s="35" t="s">
        <v>37</v>
      </c>
      <c r="F403" s="22">
        <v>4.4000000000000004</v>
      </c>
      <c r="G403" s="22">
        <v>7.5</v>
      </c>
      <c r="H403" s="22">
        <v>33.700000000000003</v>
      </c>
      <c r="I403" s="23">
        <v>220</v>
      </c>
      <c r="J403" s="23">
        <v>2</v>
      </c>
      <c r="K403" s="23">
        <v>23</v>
      </c>
      <c r="L403" s="23">
        <v>73</v>
      </c>
      <c r="M403" s="24">
        <v>0.62</v>
      </c>
      <c r="N403" s="24">
        <v>0.03</v>
      </c>
      <c r="O403" s="24">
        <v>0</v>
      </c>
      <c r="P403" s="24">
        <v>0.04</v>
      </c>
    </row>
    <row r="404" spans="1:256" ht="14.25" customHeight="1" x14ac:dyDescent="0.25">
      <c r="A404" s="21">
        <v>348</v>
      </c>
      <c r="B404" s="32">
        <v>7.14</v>
      </c>
      <c r="C404" s="33">
        <v>6.69</v>
      </c>
      <c r="D404" s="58" t="s">
        <v>128</v>
      </c>
      <c r="E404" s="28" t="s">
        <v>25</v>
      </c>
      <c r="F404" s="22">
        <v>1</v>
      </c>
      <c r="G404" s="22">
        <v>0</v>
      </c>
      <c r="H404" s="22">
        <v>13.2</v>
      </c>
      <c r="I404" s="23">
        <v>86</v>
      </c>
      <c r="J404" s="23">
        <v>33</v>
      </c>
      <c r="K404" s="23">
        <v>21</v>
      </c>
      <c r="L404" s="23">
        <v>29</v>
      </c>
      <c r="M404" s="24">
        <v>0.69</v>
      </c>
      <c r="N404" s="24">
        <v>0.02</v>
      </c>
      <c r="O404" s="24">
        <v>0.89</v>
      </c>
      <c r="P404" s="24">
        <v>0</v>
      </c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</row>
    <row r="405" spans="1:256" s="7" customFormat="1" ht="25.5" customHeight="1" x14ac:dyDescent="0.25">
      <c r="A405" s="21"/>
      <c r="B405" s="32">
        <v>2.92</v>
      </c>
      <c r="C405" s="33">
        <v>4.92</v>
      </c>
      <c r="D405" s="40" t="s">
        <v>39</v>
      </c>
      <c r="E405" s="28" t="s">
        <v>40</v>
      </c>
      <c r="F405" s="22">
        <v>3.8</v>
      </c>
      <c r="G405" s="22">
        <v>0.8</v>
      </c>
      <c r="H405" s="22">
        <v>25.1</v>
      </c>
      <c r="I405" s="23">
        <v>123</v>
      </c>
      <c r="J405" s="23">
        <v>28</v>
      </c>
      <c r="K405" s="23">
        <v>0</v>
      </c>
      <c r="L405" s="23">
        <v>0</v>
      </c>
      <c r="M405" s="24">
        <v>1.48</v>
      </c>
      <c r="N405" s="24">
        <v>0.17</v>
      </c>
      <c r="O405" s="24">
        <v>0</v>
      </c>
      <c r="P405" s="24">
        <v>0</v>
      </c>
    </row>
    <row r="406" spans="1:256" ht="14.25" customHeight="1" x14ac:dyDescent="0.25">
      <c r="A406" s="21"/>
      <c r="B406" s="41">
        <f>SUM(B401:B405)</f>
        <v>76.5</v>
      </c>
      <c r="C406" s="42">
        <f>SUM(C401:C405)</f>
        <v>117.03</v>
      </c>
      <c r="D406" s="43" t="s">
        <v>30</v>
      </c>
      <c r="E406" s="28"/>
      <c r="F406" s="45">
        <f t="shared" ref="F406:P406" si="77">SUM(F401:F405)</f>
        <v>35</v>
      </c>
      <c r="G406" s="45">
        <f t="shared" si="77"/>
        <v>22.400000000000002</v>
      </c>
      <c r="H406" s="45">
        <f t="shared" si="77"/>
        <v>90.800000000000011</v>
      </c>
      <c r="I406" s="46">
        <f t="shared" si="77"/>
        <v>732</v>
      </c>
      <c r="J406" s="46">
        <f t="shared" si="77"/>
        <v>101</v>
      </c>
      <c r="K406" s="46">
        <f t="shared" si="77"/>
        <v>98</v>
      </c>
      <c r="L406" s="46">
        <f t="shared" si="77"/>
        <v>350</v>
      </c>
      <c r="M406" s="42">
        <f t="shared" si="77"/>
        <v>5.5300000000000011</v>
      </c>
      <c r="N406" s="42">
        <f t="shared" si="77"/>
        <v>0.6100000000000001</v>
      </c>
      <c r="O406" s="42">
        <f t="shared" si="77"/>
        <v>6.46</v>
      </c>
      <c r="P406" s="42">
        <f t="shared" si="77"/>
        <v>0.06</v>
      </c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</row>
    <row r="407" spans="1:256" ht="14.25" customHeight="1" x14ac:dyDescent="0.25">
      <c r="A407" s="21"/>
      <c r="B407" s="32"/>
      <c r="C407" s="33"/>
      <c r="D407" s="27" t="s">
        <v>41</v>
      </c>
      <c r="E407" s="28"/>
      <c r="F407" s="22"/>
      <c r="G407" s="22"/>
      <c r="H407" s="22"/>
      <c r="I407" s="23"/>
      <c r="J407" s="23"/>
      <c r="K407" s="23"/>
      <c r="L407" s="23"/>
      <c r="M407" s="24"/>
      <c r="N407" s="24"/>
      <c r="O407" s="24"/>
      <c r="P407" s="24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</row>
    <row r="408" spans="1:256" ht="14.25" customHeight="1" x14ac:dyDescent="0.25">
      <c r="A408" s="32" t="s">
        <v>65</v>
      </c>
      <c r="B408" s="32">
        <v>20.11</v>
      </c>
      <c r="C408" s="33">
        <v>32.46</v>
      </c>
      <c r="D408" s="39" t="s">
        <v>66</v>
      </c>
      <c r="E408" s="35" t="s">
        <v>67</v>
      </c>
      <c r="F408" s="36">
        <v>10.3</v>
      </c>
      <c r="G408" s="36">
        <v>9.9</v>
      </c>
      <c r="H408" s="36">
        <v>19.399999999999999</v>
      </c>
      <c r="I408" s="37">
        <v>208</v>
      </c>
      <c r="J408" s="37">
        <v>25</v>
      </c>
      <c r="K408" s="37">
        <v>17</v>
      </c>
      <c r="L408" s="37">
        <v>102</v>
      </c>
      <c r="M408" s="33">
        <v>1.1000000000000001</v>
      </c>
      <c r="N408" s="33">
        <v>0.14000000000000001</v>
      </c>
      <c r="O408" s="33">
        <v>0.19</v>
      </c>
      <c r="P408" s="33">
        <v>0.01</v>
      </c>
      <c r="Q408" s="33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</row>
    <row r="409" spans="1:256" ht="17.25" customHeight="1" x14ac:dyDescent="0.25">
      <c r="A409" s="32">
        <v>388</v>
      </c>
      <c r="B409" s="32">
        <v>6.04</v>
      </c>
      <c r="C409" s="33">
        <v>7.85</v>
      </c>
      <c r="D409" s="39" t="s">
        <v>68</v>
      </c>
      <c r="E409" s="35" t="s">
        <v>25</v>
      </c>
      <c r="F409" s="36">
        <v>0.7</v>
      </c>
      <c r="G409" s="36">
        <v>0.3</v>
      </c>
      <c r="H409" s="36">
        <v>24.6</v>
      </c>
      <c r="I409" s="37">
        <v>104</v>
      </c>
      <c r="J409" s="37">
        <v>10</v>
      </c>
      <c r="K409" s="37">
        <v>3</v>
      </c>
      <c r="L409" s="37">
        <v>3</v>
      </c>
      <c r="M409" s="33">
        <v>0.65</v>
      </c>
      <c r="N409" s="33">
        <v>0.01</v>
      </c>
      <c r="O409" s="33">
        <v>20</v>
      </c>
      <c r="P409" s="33">
        <v>0</v>
      </c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</row>
    <row r="410" spans="1:256" ht="14.25" customHeight="1" x14ac:dyDescent="0.25">
      <c r="A410" s="21"/>
      <c r="B410" s="49">
        <f>SUM(B408:B409)</f>
        <v>26.15</v>
      </c>
      <c r="C410" s="50">
        <f>SUM(C408:C409)</f>
        <v>40.31</v>
      </c>
      <c r="D410" s="43" t="s">
        <v>30</v>
      </c>
      <c r="E410" s="28"/>
      <c r="F410" s="45">
        <f t="shared" ref="F410:P410" si="78">SUM(F408:F409)</f>
        <v>11</v>
      </c>
      <c r="G410" s="45">
        <f t="shared" si="78"/>
        <v>10.200000000000001</v>
      </c>
      <c r="H410" s="45">
        <f t="shared" si="78"/>
        <v>44</v>
      </c>
      <c r="I410" s="46">
        <f t="shared" si="78"/>
        <v>312</v>
      </c>
      <c r="J410" s="46">
        <f t="shared" si="78"/>
        <v>35</v>
      </c>
      <c r="K410" s="46">
        <f t="shared" si="78"/>
        <v>20</v>
      </c>
      <c r="L410" s="46">
        <f t="shared" si="78"/>
        <v>105</v>
      </c>
      <c r="M410" s="42">
        <f t="shared" si="78"/>
        <v>1.75</v>
      </c>
      <c r="N410" s="42">
        <f t="shared" si="78"/>
        <v>0.15000000000000002</v>
      </c>
      <c r="O410" s="42">
        <f t="shared" si="78"/>
        <v>20.190000000000001</v>
      </c>
      <c r="P410" s="42">
        <f t="shared" si="78"/>
        <v>0.01</v>
      </c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</row>
    <row r="411" spans="1:256" ht="14.25" customHeight="1" x14ac:dyDescent="0.25">
      <c r="A411" s="21"/>
      <c r="B411" s="32"/>
      <c r="C411" s="33"/>
      <c r="D411" s="84" t="s">
        <v>47</v>
      </c>
      <c r="E411" s="105"/>
      <c r="F411" s="54">
        <f t="shared" ref="F411:P411" si="79">F399+F406+F410</f>
        <v>69.05</v>
      </c>
      <c r="G411" s="54">
        <f t="shared" si="79"/>
        <v>67.55</v>
      </c>
      <c r="H411" s="54">
        <f t="shared" si="79"/>
        <v>184.51000000000002</v>
      </c>
      <c r="I411" s="55">
        <f t="shared" si="79"/>
        <v>1648.3</v>
      </c>
      <c r="J411" s="55">
        <f t="shared" si="79"/>
        <v>243</v>
      </c>
      <c r="K411" s="55">
        <f t="shared" si="79"/>
        <v>178</v>
      </c>
      <c r="L411" s="55">
        <f t="shared" si="79"/>
        <v>693</v>
      </c>
      <c r="M411" s="56">
        <f t="shared" si="79"/>
        <v>11.340000000000002</v>
      </c>
      <c r="N411" s="56">
        <f t="shared" si="79"/>
        <v>1.0710000000000002</v>
      </c>
      <c r="O411" s="56">
        <f t="shared" si="79"/>
        <v>32.31</v>
      </c>
      <c r="P411" s="56">
        <f t="shared" si="79"/>
        <v>0.246</v>
      </c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</row>
    <row r="412" spans="1:256" ht="14.25" customHeight="1" x14ac:dyDescent="0.25">
      <c r="A412" s="21"/>
      <c r="B412" s="32"/>
      <c r="C412" s="33"/>
      <c r="D412" s="26" t="s">
        <v>69</v>
      </c>
      <c r="E412" s="28"/>
      <c r="F412" s="22"/>
      <c r="G412" s="22"/>
      <c r="H412" s="22"/>
      <c r="I412" s="23"/>
      <c r="J412" s="23"/>
      <c r="K412" s="23"/>
      <c r="L412" s="23"/>
      <c r="M412" s="24"/>
      <c r="N412" s="24"/>
      <c r="O412" s="24"/>
      <c r="P412" s="24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</row>
    <row r="413" spans="1:256" ht="14.25" customHeight="1" x14ac:dyDescent="0.25">
      <c r="A413" s="21"/>
      <c r="B413" s="32"/>
      <c r="C413" s="33"/>
      <c r="D413" s="27" t="s">
        <v>21</v>
      </c>
      <c r="E413" s="28"/>
      <c r="F413" s="22"/>
      <c r="G413" s="22"/>
      <c r="H413" s="22"/>
      <c r="I413" s="23"/>
      <c r="J413" s="23"/>
      <c r="K413" s="23"/>
      <c r="L413" s="23"/>
      <c r="M413" s="24"/>
      <c r="N413" s="24"/>
      <c r="O413" s="24"/>
      <c r="P413" s="24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</row>
    <row r="414" spans="1:256" ht="14.25" customHeight="1" x14ac:dyDescent="0.25">
      <c r="A414" s="21">
        <v>14</v>
      </c>
      <c r="B414" s="33">
        <v>7.94</v>
      </c>
      <c r="C414" s="33">
        <v>6.72</v>
      </c>
      <c r="D414" s="40" t="s">
        <v>50</v>
      </c>
      <c r="E414" s="28" t="s">
        <v>51</v>
      </c>
      <c r="F414" s="22">
        <v>0.1</v>
      </c>
      <c r="G414" s="22">
        <v>6.2</v>
      </c>
      <c r="H414" s="22">
        <v>2.2000000000000002</v>
      </c>
      <c r="I414" s="23">
        <v>65</v>
      </c>
      <c r="J414" s="23">
        <v>0</v>
      </c>
      <c r="K414" s="23">
        <v>0</v>
      </c>
      <c r="L414" s="23">
        <v>0</v>
      </c>
      <c r="M414" s="24">
        <v>0</v>
      </c>
      <c r="N414" s="24">
        <v>0</v>
      </c>
      <c r="O414" s="24">
        <v>0</v>
      </c>
      <c r="P414" s="24">
        <v>0</v>
      </c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</row>
    <row r="415" spans="1:256" s="7" customFormat="1" ht="12.75" customHeight="1" x14ac:dyDescent="0.25">
      <c r="A415" s="32" t="s">
        <v>94</v>
      </c>
      <c r="B415" s="32">
        <v>32.49</v>
      </c>
      <c r="C415" s="33">
        <v>60.88</v>
      </c>
      <c r="D415" s="39" t="s">
        <v>95</v>
      </c>
      <c r="E415" s="35" t="s">
        <v>35</v>
      </c>
      <c r="F415" s="36">
        <v>24</v>
      </c>
      <c r="G415" s="36">
        <v>16.7</v>
      </c>
      <c r="H415" s="36">
        <v>12.4</v>
      </c>
      <c r="I415" s="37">
        <v>296</v>
      </c>
      <c r="J415" s="37">
        <v>17</v>
      </c>
      <c r="K415" s="37">
        <v>89</v>
      </c>
      <c r="L415" s="37">
        <v>173</v>
      </c>
      <c r="M415" s="33">
        <v>2.11</v>
      </c>
      <c r="N415" s="33">
        <v>0.11</v>
      </c>
      <c r="O415" s="33">
        <v>1.66</v>
      </c>
      <c r="P415" s="33">
        <v>8.4000000000000005E-2</v>
      </c>
    </row>
    <row r="416" spans="1:256" ht="14.25" customHeight="1" x14ac:dyDescent="0.25">
      <c r="A416" s="21">
        <v>309</v>
      </c>
      <c r="B416" s="32">
        <v>6.87</v>
      </c>
      <c r="C416" s="33">
        <v>8.6300000000000008</v>
      </c>
      <c r="D416" s="39" t="s">
        <v>163</v>
      </c>
      <c r="E416" s="28" t="s">
        <v>37</v>
      </c>
      <c r="F416" s="22">
        <v>6.5</v>
      </c>
      <c r="G416" s="22">
        <v>5.7</v>
      </c>
      <c r="H416" s="22">
        <v>33.5</v>
      </c>
      <c r="I416" s="23">
        <v>212</v>
      </c>
      <c r="J416" s="23">
        <v>8</v>
      </c>
      <c r="K416" s="23">
        <v>9</v>
      </c>
      <c r="L416" s="23">
        <v>42</v>
      </c>
      <c r="M416" s="24">
        <v>0.91</v>
      </c>
      <c r="N416" s="24">
        <v>7.0000000000000007E-2</v>
      </c>
      <c r="O416" s="24">
        <v>0</v>
      </c>
      <c r="P416" s="24">
        <v>0.03</v>
      </c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</row>
    <row r="417" spans="1:255" ht="14.25" customHeight="1" x14ac:dyDescent="0.25">
      <c r="A417" s="32" t="s">
        <v>26</v>
      </c>
      <c r="B417" s="32">
        <v>5.1100000000000003</v>
      </c>
      <c r="C417" s="33">
        <v>8.26</v>
      </c>
      <c r="D417" s="39" t="s">
        <v>27</v>
      </c>
      <c r="E417" s="35" t="s">
        <v>25</v>
      </c>
      <c r="F417" s="36">
        <v>2.2999999999999998</v>
      </c>
      <c r="G417" s="36">
        <v>1.4</v>
      </c>
      <c r="H417" s="36">
        <v>22</v>
      </c>
      <c r="I417" s="37">
        <v>110</v>
      </c>
      <c r="J417" s="37">
        <v>60</v>
      </c>
      <c r="K417" s="37">
        <v>7</v>
      </c>
      <c r="L417" s="37">
        <v>45</v>
      </c>
      <c r="M417" s="33">
        <v>0.1</v>
      </c>
      <c r="N417" s="33">
        <v>0.02</v>
      </c>
      <c r="O417" s="33">
        <v>0.65</v>
      </c>
      <c r="P417" s="33">
        <v>0.01</v>
      </c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</row>
    <row r="418" spans="1:255" ht="14.25" customHeight="1" x14ac:dyDescent="0.25">
      <c r="A418" s="21"/>
      <c r="B418" s="21">
        <v>1.65</v>
      </c>
      <c r="C418" s="33">
        <v>3.15</v>
      </c>
      <c r="D418" s="40" t="s">
        <v>28</v>
      </c>
      <c r="E418" s="28" t="s">
        <v>29</v>
      </c>
      <c r="F418" s="22">
        <v>2</v>
      </c>
      <c r="G418" s="22">
        <v>0.5</v>
      </c>
      <c r="H418" s="22">
        <v>14.3</v>
      </c>
      <c r="I418" s="23">
        <v>70</v>
      </c>
      <c r="J418" s="23">
        <v>10</v>
      </c>
      <c r="K418" s="23">
        <v>0</v>
      </c>
      <c r="L418" s="23">
        <v>0</v>
      </c>
      <c r="M418" s="24">
        <v>0.5</v>
      </c>
      <c r="N418" s="24">
        <v>0.08</v>
      </c>
      <c r="O418" s="24">
        <v>0</v>
      </c>
      <c r="P418" s="24">
        <v>0</v>
      </c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</row>
    <row r="419" spans="1:255" ht="14.25" customHeight="1" x14ac:dyDescent="0.25">
      <c r="A419" s="21"/>
      <c r="B419" s="49">
        <f>SUM(B414:B418)</f>
        <v>54.059999999999995</v>
      </c>
      <c r="C419" s="50">
        <f>SUM(C414:C418)</f>
        <v>87.640000000000015</v>
      </c>
      <c r="D419" s="43" t="s">
        <v>30</v>
      </c>
      <c r="E419" s="28"/>
      <c r="F419" s="45">
        <f t="shared" ref="F419:P419" si="80">SUM(F414:F418)</f>
        <v>34.9</v>
      </c>
      <c r="G419" s="45">
        <f t="shared" si="80"/>
        <v>30.499999999999996</v>
      </c>
      <c r="H419" s="45">
        <f t="shared" si="80"/>
        <v>84.399999999999991</v>
      </c>
      <c r="I419" s="46">
        <f t="shared" si="80"/>
        <v>753</v>
      </c>
      <c r="J419" s="46">
        <f t="shared" si="80"/>
        <v>95</v>
      </c>
      <c r="K419" s="46">
        <f t="shared" si="80"/>
        <v>105</v>
      </c>
      <c r="L419" s="46">
        <f t="shared" si="80"/>
        <v>260</v>
      </c>
      <c r="M419" s="45">
        <f t="shared" si="80"/>
        <v>3.62</v>
      </c>
      <c r="N419" s="45">
        <f t="shared" si="80"/>
        <v>0.27999999999999997</v>
      </c>
      <c r="O419" s="45">
        <f t="shared" si="80"/>
        <v>2.31</v>
      </c>
      <c r="P419" s="45">
        <f t="shared" si="80"/>
        <v>0.124</v>
      </c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</row>
    <row r="420" spans="1:255" ht="14.25" customHeight="1" x14ac:dyDescent="0.25">
      <c r="A420" s="21"/>
      <c r="B420" s="32"/>
      <c r="C420" s="33"/>
      <c r="D420" s="27" t="s">
        <v>31</v>
      </c>
      <c r="E420" s="28"/>
      <c r="F420" s="22"/>
      <c r="G420" s="22"/>
      <c r="H420" s="22"/>
      <c r="I420" s="23"/>
      <c r="J420" s="23"/>
      <c r="K420" s="23"/>
      <c r="L420" s="23"/>
      <c r="M420" s="24"/>
      <c r="N420" s="24"/>
      <c r="O420" s="24"/>
      <c r="P420" s="24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</row>
    <row r="421" spans="1:255" ht="24.75" customHeight="1" x14ac:dyDescent="0.25">
      <c r="A421" s="21">
        <v>82</v>
      </c>
      <c r="B421" s="32">
        <v>17.03</v>
      </c>
      <c r="C421" s="33">
        <v>24.72</v>
      </c>
      <c r="D421" s="58" t="s">
        <v>119</v>
      </c>
      <c r="E421" s="28" t="s">
        <v>120</v>
      </c>
      <c r="F421" s="22">
        <v>4.2</v>
      </c>
      <c r="G421" s="22">
        <v>5.2</v>
      </c>
      <c r="H421" s="22">
        <v>9.3000000000000007</v>
      </c>
      <c r="I421" s="23">
        <v>101</v>
      </c>
      <c r="J421" s="23">
        <v>37</v>
      </c>
      <c r="K421" s="23">
        <v>23</v>
      </c>
      <c r="L421" s="23">
        <v>76</v>
      </c>
      <c r="M421" s="24">
        <v>1.24</v>
      </c>
      <c r="N421" s="24">
        <v>0.05</v>
      </c>
      <c r="O421" s="24">
        <v>9.1999999999999993</v>
      </c>
      <c r="P421" s="24">
        <v>0.01</v>
      </c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</row>
    <row r="422" spans="1:255" ht="25.5" customHeight="1" x14ac:dyDescent="0.25">
      <c r="A422" s="32" t="s">
        <v>89</v>
      </c>
      <c r="B422" s="32">
        <v>33.42</v>
      </c>
      <c r="C422" s="33">
        <v>50</v>
      </c>
      <c r="D422" s="40" t="s">
        <v>90</v>
      </c>
      <c r="E422" s="35" t="s">
        <v>61</v>
      </c>
      <c r="F422" s="36">
        <v>15.2</v>
      </c>
      <c r="G422" s="36">
        <v>17</v>
      </c>
      <c r="H422" s="36">
        <v>11.5</v>
      </c>
      <c r="I422" s="37">
        <v>260</v>
      </c>
      <c r="J422" s="37">
        <v>116</v>
      </c>
      <c r="K422" s="37">
        <v>17</v>
      </c>
      <c r="L422" s="37">
        <v>123</v>
      </c>
      <c r="M422" s="33">
        <v>0.84</v>
      </c>
      <c r="N422" s="33">
        <v>0.2</v>
      </c>
      <c r="O422" s="33">
        <v>2.2999999999999998</v>
      </c>
      <c r="P422" s="33">
        <v>0.04</v>
      </c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</row>
    <row r="423" spans="1:255" s="7" customFormat="1" ht="12.75" customHeight="1" x14ac:dyDescent="0.25">
      <c r="A423" s="21">
        <v>302</v>
      </c>
      <c r="B423" s="32">
        <v>9.6</v>
      </c>
      <c r="C423" s="33">
        <v>12.8</v>
      </c>
      <c r="D423" s="40" t="s">
        <v>36</v>
      </c>
      <c r="E423" s="35" t="s">
        <v>37</v>
      </c>
      <c r="F423" s="22">
        <v>10.199999999999999</v>
      </c>
      <c r="G423" s="22">
        <v>8.8000000000000007</v>
      </c>
      <c r="H423" s="22">
        <v>44.1</v>
      </c>
      <c r="I423" s="23">
        <v>296</v>
      </c>
      <c r="J423" s="23">
        <v>18</v>
      </c>
      <c r="K423" s="23">
        <v>161</v>
      </c>
      <c r="L423" s="23">
        <v>242</v>
      </c>
      <c r="M423" s="24">
        <v>5.4</v>
      </c>
      <c r="N423" s="24">
        <v>0.25</v>
      </c>
      <c r="O423" s="24">
        <v>0</v>
      </c>
      <c r="P423" s="24">
        <v>0.03</v>
      </c>
    </row>
    <row r="424" spans="1:255" ht="12.75" customHeight="1" x14ac:dyDescent="0.25">
      <c r="A424" s="21" t="s">
        <v>63</v>
      </c>
      <c r="B424" s="32">
        <v>2.0299999999999998</v>
      </c>
      <c r="C424" s="33">
        <v>8.0299999999999994</v>
      </c>
      <c r="D424" s="40" t="s">
        <v>64</v>
      </c>
      <c r="E424" s="35" t="s">
        <v>25</v>
      </c>
      <c r="F424" s="22">
        <v>0</v>
      </c>
      <c r="G424" s="22">
        <v>0</v>
      </c>
      <c r="H424" s="22">
        <v>15</v>
      </c>
      <c r="I424" s="23">
        <v>60</v>
      </c>
      <c r="J424" s="23">
        <v>1</v>
      </c>
      <c r="K424" s="23">
        <v>0</v>
      </c>
      <c r="L424" s="23">
        <v>0</v>
      </c>
      <c r="M424" s="24">
        <v>0.1</v>
      </c>
      <c r="N424" s="24">
        <v>0</v>
      </c>
      <c r="O424" s="24">
        <v>2.9</v>
      </c>
      <c r="P424" s="24">
        <v>0</v>
      </c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</row>
    <row r="425" spans="1:255" ht="25.5" customHeight="1" x14ac:dyDescent="0.25">
      <c r="A425" s="21"/>
      <c r="B425" s="32">
        <v>2.92</v>
      </c>
      <c r="C425" s="33">
        <v>4.92</v>
      </c>
      <c r="D425" s="40" t="s">
        <v>39</v>
      </c>
      <c r="E425" s="28" t="s">
        <v>40</v>
      </c>
      <c r="F425" s="22">
        <v>3.8</v>
      </c>
      <c r="G425" s="22">
        <v>0.8</v>
      </c>
      <c r="H425" s="22">
        <v>25.1</v>
      </c>
      <c r="I425" s="23">
        <v>123</v>
      </c>
      <c r="J425" s="23">
        <v>28</v>
      </c>
      <c r="K425" s="23">
        <v>0</v>
      </c>
      <c r="L425" s="23">
        <v>0</v>
      </c>
      <c r="M425" s="24">
        <v>1.48</v>
      </c>
      <c r="N425" s="24">
        <v>0.17</v>
      </c>
      <c r="O425" s="24">
        <v>0</v>
      </c>
      <c r="P425" s="24">
        <v>0</v>
      </c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</row>
    <row r="426" spans="1:255" ht="14.25" customHeight="1" x14ac:dyDescent="0.25">
      <c r="A426" s="21"/>
      <c r="B426" s="49">
        <f>SUM(B421:B425)</f>
        <v>65</v>
      </c>
      <c r="C426" s="50">
        <f>SUM(C421:C425)</f>
        <v>100.47</v>
      </c>
      <c r="D426" s="43" t="s">
        <v>30</v>
      </c>
      <c r="E426" s="28"/>
      <c r="F426" s="45">
        <f t="shared" ref="F426:P426" si="81">SUM(F421:F425)</f>
        <v>33.4</v>
      </c>
      <c r="G426" s="45">
        <f t="shared" si="81"/>
        <v>31.8</v>
      </c>
      <c r="H426" s="45">
        <f t="shared" si="81"/>
        <v>105</v>
      </c>
      <c r="I426" s="46">
        <f t="shared" si="81"/>
        <v>840</v>
      </c>
      <c r="J426" s="46">
        <f t="shared" si="81"/>
        <v>200</v>
      </c>
      <c r="K426" s="46">
        <f t="shared" si="81"/>
        <v>201</v>
      </c>
      <c r="L426" s="46">
        <f t="shared" si="81"/>
        <v>441</v>
      </c>
      <c r="M426" s="42">
        <f t="shared" si="81"/>
        <v>9.06</v>
      </c>
      <c r="N426" s="42">
        <f t="shared" si="81"/>
        <v>0.67</v>
      </c>
      <c r="O426" s="42">
        <f t="shared" si="81"/>
        <v>14.4</v>
      </c>
      <c r="P426" s="42">
        <f t="shared" si="81"/>
        <v>0.08</v>
      </c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</row>
    <row r="427" spans="1:255" ht="14.25" customHeight="1" x14ac:dyDescent="0.25">
      <c r="A427" s="21"/>
      <c r="B427" s="32"/>
      <c r="C427" s="33"/>
      <c r="D427" s="27" t="s">
        <v>41</v>
      </c>
      <c r="E427" s="28"/>
      <c r="F427" s="22"/>
      <c r="G427" s="22"/>
      <c r="H427" s="22"/>
      <c r="I427" s="23"/>
      <c r="J427" s="23"/>
      <c r="K427" s="23"/>
      <c r="L427" s="23"/>
      <c r="M427" s="24"/>
      <c r="N427" s="24"/>
      <c r="O427" s="24"/>
      <c r="P427" s="24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</row>
    <row r="428" spans="1:255" ht="26.25" customHeight="1" x14ac:dyDescent="0.25">
      <c r="A428" s="21"/>
      <c r="B428" s="32"/>
      <c r="C428" s="33">
        <v>29.62</v>
      </c>
      <c r="D428" s="25" t="s">
        <v>96</v>
      </c>
      <c r="E428" s="28" t="s">
        <v>25</v>
      </c>
      <c r="F428" s="22">
        <v>2</v>
      </c>
      <c r="G428" s="22">
        <v>6.4</v>
      </c>
      <c r="H428" s="22">
        <v>19</v>
      </c>
      <c r="I428" s="23">
        <v>140</v>
      </c>
      <c r="J428" s="23">
        <v>0</v>
      </c>
      <c r="K428" s="23">
        <v>0</v>
      </c>
      <c r="L428" s="23">
        <v>0</v>
      </c>
      <c r="M428" s="24">
        <v>0</v>
      </c>
      <c r="N428" s="24">
        <v>0</v>
      </c>
      <c r="O428" s="24">
        <v>0</v>
      </c>
      <c r="P428" s="24">
        <v>0</v>
      </c>
      <c r="Q428" s="33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</row>
    <row r="429" spans="1:255" ht="14.25" customHeight="1" x14ac:dyDescent="0.25">
      <c r="A429" s="51" t="s">
        <v>65</v>
      </c>
      <c r="B429" s="51"/>
      <c r="C429" s="33">
        <v>10.38</v>
      </c>
      <c r="D429" s="52" t="s">
        <v>202</v>
      </c>
      <c r="E429" s="28" t="s">
        <v>99</v>
      </c>
      <c r="F429" s="22">
        <v>4.5999999999999996</v>
      </c>
      <c r="G429" s="22">
        <v>4</v>
      </c>
      <c r="H429" s="22">
        <v>30.1</v>
      </c>
      <c r="I429" s="23">
        <v>174</v>
      </c>
      <c r="J429" s="23">
        <v>50.5</v>
      </c>
      <c r="K429" s="23">
        <v>27.3</v>
      </c>
      <c r="L429" s="23">
        <v>60</v>
      </c>
      <c r="M429" s="24">
        <v>0.96</v>
      </c>
      <c r="N429" s="24">
        <v>0.06</v>
      </c>
      <c r="O429" s="24">
        <v>0.02</v>
      </c>
      <c r="P429" s="24">
        <v>7.0000000000000001E-3</v>
      </c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</row>
    <row r="430" spans="1:255" ht="14.25" customHeight="1" x14ac:dyDescent="0.25">
      <c r="A430" s="21"/>
      <c r="B430" s="49">
        <f>SUM(B428:B429)</f>
        <v>0</v>
      </c>
      <c r="C430" s="50">
        <f>SUM(C428:C429)</f>
        <v>40</v>
      </c>
      <c r="D430" s="43" t="s">
        <v>30</v>
      </c>
      <c r="E430" s="28"/>
      <c r="F430" s="45">
        <f t="shared" ref="F430:P430" si="82">SUM(F428:F429)</f>
        <v>6.6</v>
      </c>
      <c r="G430" s="45">
        <f t="shared" si="82"/>
        <v>10.4</v>
      </c>
      <c r="H430" s="45">
        <f t="shared" si="82"/>
        <v>49.1</v>
      </c>
      <c r="I430" s="46">
        <f t="shared" si="82"/>
        <v>314</v>
      </c>
      <c r="J430" s="46">
        <f t="shared" si="82"/>
        <v>50.5</v>
      </c>
      <c r="K430" s="46">
        <f t="shared" si="82"/>
        <v>27.3</v>
      </c>
      <c r="L430" s="46">
        <f t="shared" si="82"/>
        <v>60</v>
      </c>
      <c r="M430" s="42">
        <f t="shared" si="82"/>
        <v>0.96</v>
      </c>
      <c r="N430" s="42">
        <f t="shared" si="82"/>
        <v>0.06</v>
      </c>
      <c r="O430" s="42">
        <f t="shared" si="82"/>
        <v>0.02</v>
      </c>
      <c r="P430" s="42">
        <f t="shared" si="82"/>
        <v>7.0000000000000001E-3</v>
      </c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</row>
    <row r="431" spans="1:255" ht="14.25" customHeight="1" x14ac:dyDescent="0.25">
      <c r="A431" s="21"/>
      <c r="B431" s="32"/>
      <c r="C431" s="33"/>
      <c r="D431" s="93" t="s">
        <v>47</v>
      </c>
      <c r="E431" s="105"/>
      <c r="F431" s="54">
        <f t="shared" ref="F431:P431" si="83">F419+F426+F430</f>
        <v>74.899999999999991</v>
      </c>
      <c r="G431" s="54">
        <f t="shared" si="83"/>
        <v>72.7</v>
      </c>
      <c r="H431" s="54">
        <f t="shared" si="83"/>
        <v>238.49999999999997</v>
      </c>
      <c r="I431" s="55">
        <f t="shared" si="83"/>
        <v>1907</v>
      </c>
      <c r="J431" s="55">
        <f t="shared" si="83"/>
        <v>345.5</v>
      </c>
      <c r="K431" s="55">
        <f t="shared" si="83"/>
        <v>333.3</v>
      </c>
      <c r="L431" s="55">
        <f t="shared" si="83"/>
        <v>761</v>
      </c>
      <c r="M431" s="56">
        <f t="shared" si="83"/>
        <v>13.64</v>
      </c>
      <c r="N431" s="56">
        <f t="shared" si="83"/>
        <v>1.01</v>
      </c>
      <c r="O431" s="56">
        <f t="shared" si="83"/>
        <v>16.73</v>
      </c>
      <c r="P431" s="56">
        <f t="shared" si="83"/>
        <v>0.21100000000000002</v>
      </c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</row>
    <row r="432" spans="1:255" ht="14.25" customHeight="1" x14ac:dyDescent="0.25">
      <c r="A432" s="21"/>
      <c r="B432" s="32"/>
      <c r="C432" s="33"/>
      <c r="D432" s="26" t="s">
        <v>87</v>
      </c>
      <c r="E432" s="28"/>
      <c r="F432" s="22"/>
      <c r="G432" s="22"/>
      <c r="H432" s="22"/>
      <c r="I432" s="23"/>
      <c r="J432" s="23"/>
      <c r="K432" s="23"/>
      <c r="L432" s="23"/>
      <c r="M432" s="24"/>
      <c r="N432" s="24"/>
      <c r="O432" s="24"/>
      <c r="P432" s="24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</row>
    <row r="433" spans="1:255" ht="14.25" customHeight="1" x14ac:dyDescent="0.25">
      <c r="A433" s="21"/>
      <c r="B433" s="32"/>
      <c r="C433" s="33"/>
      <c r="D433" s="27" t="s">
        <v>49</v>
      </c>
      <c r="E433" s="28"/>
      <c r="F433" s="22"/>
      <c r="G433" s="22"/>
      <c r="H433" s="22"/>
      <c r="I433" s="23"/>
      <c r="J433" s="23"/>
      <c r="K433" s="23"/>
      <c r="L433" s="23"/>
      <c r="M433" s="24"/>
      <c r="N433" s="24"/>
      <c r="O433" s="24"/>
      <c r="P433" s="24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</row>
    <row r="434" spans="1:255" ht="14.25" customHeight="1" x14ac:dyDescent="0.25">
      <c r="A434" s="21">
        <v>14</v>
      </c>
      <c r="B434" s="33">
        <v>7.94</v>
      </c>
      <c r="C434" s="33">
        <v>6.72</v>
      </c>
      <c r="D434" s="40" t="s">
        <v>50</v>
      </c>
      <c r="E434" s="28" t="s">
        <v>51</v>
      </c>
      <c r="F434" s="22">
        <v>0.1</v>
      </c>
      <c r="G434" s="22">
        <v>6.2</v>
      </c>
      <c r="H434" s="22">
        <v>2.2000000000000002</v>
      </c>
      <c r="I434" s="23">
        <v>65</v>
      </c>
      <c r="J434" s="23">
        <v>0</v>
      </c>
      <c r="K434" s="23">
        <v>0</v>
      </c>
      <c r="L434" s="23">
        <v>0</v>
      </c>
      <c r="M434" s="24">
        <v>0</v>
      </c>
      <c r="N434" s="24">
        <v>0</v>
      </c>
      <c r="O434" s="24">
        <v>0</v>
      </c>
      <c r="P434" s="24">
        <v>0</v>
      </c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</row>
    <row r="435" spans="1:255" ht="14.25" customHeight="1" x14ac:dyDescent="0.25">
      <c r="A435" s="21" t="s">
        <v>101</v>
      </c>
      <c r="B435" s="32">
        <v>31.13</v>
      </c>
      <c r="C435" s="33">
        <v>54.03</v>
      </c>
      <c r="D435" s="19" t="s">
        <v>102</v>
      </c>
      <c r="E435" s="28" t="s">
        <v>25</v>
      </c>
      <c r="F435" s="22">
        <v>13.2</v>
      </c>
      <c r="G435" s="22">
        <v>16.8</v>
      </c>
      <c r="H435" s="22">
        <v>37</v>
      </c>
      <c r="I435" s="23">
        <v>352</v>
      </c>
      <c r="J435" s="23">
        <v>80</v>
      </c>
      <c r="K435" s="23">
        <v>6</v>
      </c>
      <c r="L435" s="23">
        <v>58</v>
      </c>
      <c r="M435" s="24">
        <v>0.8</v>
      </c>
      <c r="N435" s="24">
        <v>0.03</v>
      </c>
      <c r="O435" s="24">
        <v>0</v>
      </c>
      <c r="P435" s="24">
        <v>0</v>
      </c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</row>
    <row r="436" spans="1:255" ht="14.25" customHeight="1" x14ac:dyDescent="0.25">
      <c r="A436" s="32">
        <v>71</v>
      </c>
      <c r="B436" s="32">
        <v>4.1500000000000004</v>
      </c>
      <c r="C436" s="33">
        <v>6.07</v>
      </c>
      <c r="D436" s="39" t="s">
        <v>72</v>
      </c>
      <c r="E436" s="35" t="s">
        <v>73</v>
      </c>
      <c r="F436" s="36">
        <v>0.4</v>
      </c>
      <c r="G436" s="36">
        <v>0.1</v>
      </c>
      <c r="H436" s="36">
        <v>1.5</v>
      </c>
      <c r="I436" s="37">
        <v>9</v>
      </c>
      <c r="J436" s="37">
        <v>6</v>
      </c>
      <c r="K436" s="37">
        <v>8</v>
      </c>
      <c r="L436" s="37">
        <v>10</v>
      </c>
      <c r="M436" s="33">
        <v>0.36</v>
      </c>
      <c r="N436" s="33">
        <v>0.02</v>
      </c>
      <c r="O436" s="33">
        <v>10</v>
      </c>
      <c r="P436" s="33">
        <v>0</v>
      </c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</row>
    <row r="437" spans="1:255" ht="14.25" customHeight="1" x14ac:dyDescent="0.25">
      <c r="A437" s="32">
        <v>338</v>
      </c>
      <c r="B437" s="32">
        <v>11.25</v>
      </c>
      <c r="C437" s="33">
        <v>12</v>
      </c>
      <c r="D437" s="34" t="s">
        <v>74</v>
      </c>
      <c r="E437" s="35" t="s">
        <v>75</v>
      </c>
      <c r="F437" s="36">
        <v>0.6</v>
      </c>
      <c r="G437" s="36">
        <v>0.6</v>
      </c>
      <c r="H437" s="36">
        <v>14.7</v>
      </c>
      <c r="I437" s="37">
        <v>67</v>
      </c>
      <c r="J437" s="37">
        <v>24</v>
      </c>
      <c r="K437" s="37">
        <v>14</v>
      </c>
      <c r="L437" s="37">
        <v>17</v>
      </c>
      <c r="M437" s="33">
        <v>3.3</v>
      </c>
      <c r="N437" s="33">
        <v>0.05</v>
      </c>
      <c r="O437" s="33">
        <v>15</v>
      </c>
      <c r="P437" s="33">
        <v>0</v>
      </c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</row>
    <row r="438" spans="1:255" ht="12" customHeight="1" x14ac:dyDescent="0.25">
      <c r="A438" s="32">
        <v>377</v>
      </c>
      <c r="B438" s="33">
        <v>1.96</v>
      </c>
      <c r="C438" s="33">
        <v>2.77</v>
      </c>
      <c r="D438" s="39" t="s">
        <v>54</v>
      </c>
      <c r="E438" s="35" t="s">
        <v>55</v>
      </c>
      <c r="F438" s="36">
        <v>0.3</v>
      </c>
      <c r="G438" s="36">
        <v>0.1</v>
      </c>
      <c r="H438" s="36">
        <v>10.3</v>
      </c>
      <c r="I438" s="37">
        <v>43</v>
      </c>
      <c r="J438" s="37">
        <v>8</v>
      </c>
      <c r="K438" s="37">
        <v>5</v>
      </c>
      <c r="L438" s="37">
        <v>10</v>
      </c>
      <c r="M438" s="33">
        <v>0.89</v>
      </c>
      <c r="N438" s="33">
        <v>0</v>
      </c>
      <c r="O438" s="33">
        <v>2.9</v>
      </c>
      <c r="P438" s="33">
        <v>0</v>
      </c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</row>
    <row r="439" spans="1:255" ht="14.25" customHeight="1" x14ac:dyDescent="0.25">
      <c r="A439" s="21"/>
      <c r="B439" s="21">
        <v>1.65</v>
      </c>
      <c r="C439" s="33">
        <v>3.15</v>
      </c>
      <c r="D439" s="40" t="s">
        <v>28</v>
      </c>
      <c r="E439" s="28" t="s">
        <v>29</v>
      </c>
      <c r="F439" s="22">
        <v>2</v>
      </c>
      <c r="G439" s="22">
        <v>0.5</v>
      </c>
      <c r="H439" s="22">
        <v>14.3</v>
      </c>
      <c r="I439" s="23">
        <v>70</v>
      </c>
      <c r="J439" s="23">
        <v>10</v>
      </c>
      <c r="K439" s="23">
        <v>0</v>
      </c>
      <c r="L439" s="23">
        <v>0</v>
      </c>
      <c r="M439" s="24">
        <v>0.5</v>
      </c>
      <c r="N439" s="24">
        <v>0.08</v>
      </c>
      <c r="O439" s="24">
        <v>0</v>
      </c>
      <c r="P439" s="24">
        <v>0</v>
      </c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</row>
    <row r="440" spans="1:255" ht="14.25" customHeight="1" x14ac:dyDescent="0.25">
      <c r="A440" s="21"/>
      <c r="B440" s="49">
        <f>SUM(B434:B439)</f>
        <v>58.08</v>
      </c>
      <c r="C440" s="50">
        <f>SUM(C434:C439)</f>
        <v>84.74</v>
      </c>
      <c r="D440" s="43" t="s">
        <v>30</v>
      </c>
      <c r="E440" s="106"/>
      <c r="F440" s="45">
        <f t="shared" ref="F440:P440" si="84">SUM(F434:F439)</f>
        <v>16.600000000000001</v>
      </c>
      <c r="G440" s="45">
        <f t="shared" si="84"/>
        <v>24.300000000000004</v>
      </c>
      <c r="H440" s="45">
        <f t="shared" si="84"/>
        <v>80</v>
      </c>
      <c r="I440" s="46">
        <f t="shared" si="84"/>
        <v>606</v>
      </c>
      <c r="J440" s="46">
        <f t="shared" si="84"/>
        <v>128</v>
      </c>
      <c r="K440" s="46">
        <f t="shared" si="84"/>
        <v>33</v>
      </c>
      <c r="L440" s="46">
        <f t="shared" si="84"/>
        <v>95</v>
      </c>
      <c r="M440" s="45">
        <f t="shared" si="84"/>
        <v>5.85</v>
      </c>
      <c r="N440" s="45">
        <f t="shared" si="84"/>
        <v>0.18</v>
      </c>
      <c r="O440" s="45">
        <f t="shared" si="84"/>
        <v>27.9</v>
      </c>
      <c r="P440" s="45">
        <f t="shared" si="84"/>
        <v>0</v>
      </c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</row>
    <row r="441" spans="1:255" ht="14.25" customHeight="1" x14ac:dyDescent="0.25">
      <c r="A441" s="21"/>
      <c r="B441" s="32"/>
      <c r="C441" s="33"/>
      <c r="D441" s="27" t="s">
        <v>31</v>
      </c>
      <c r="E441" s="28"/>
      <c r="F441" s="22"/>
      <c r="G441" s="22"/>
      <c r="H441" s="22"/>
      <c r="I441" s="23"/>
      <c r="J441" s="23"/>
      <c r="K441" s="23"/>
      <c r="L441" s="23"/>
      <c r="M441" s="24"/>
      <c r="N441" s="24"/>
      <c r="O441" s="24"/>
      <c r="P441" s="24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</row>
    <row r="442" spans="1:255" ht="14.25" customHeight="1" x14ac:dyDescent="0.25">
      <c r="A442" s="32" t="s">
        <v>160</v>
      </c>
      <c r="B442" s="32">
        <v>15.25</v>
      </c>
      <c r="C442" s="33">
        <v>32.04</v>
      </c>
      <c r="D442" s="58" t="s">
        <v>203</v>
      </c>
      <c r="E442" s="35" t="s">
        <v>204</v>
      </c>
      <c r="F442" s="36">
        <v>6.9</v>
      </c>
      <c r="G442" s="36">
        <v>6.8</v>
      </c>
      <c r="H442" s="36">
        <v>22.7</v>
      </c>
      <c r="I442" s="37">
        <v>183</v>
      </c>
      <c r="J442" s="37">
        <v>121</v>
      </c>
      <c r="K442" s="37">
        <v>20.5</v>
      </c>
      <c r="L442" s="37">
        <v>95</v>
      </c>
      <c r="M442" s="33">
        <v>1.3</v>
      </c>
      <c r="N442" s="33">
        <v>0.26</v>
      </c>
      <c r="O442" s="33">
        <v>10.1</v>
      </c>
      <c r="P442" s="33">
        <v>0.02</v>
      </c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</row>
    <row r="443" spans="1:255" ht="14.25" customHeight="1" x14ac:dyDescent="0.25">
      <c r="A443" s="32" t="s">
        <v>59</v>
      </c>
      <c r="B443" s="32">
        <v>24.64</v>
      </c>
      <c r="C443" s="33">
        <v>37.6</v>
      </c>
      <c r="D443" s="34" t="s">
        <v>60</v>
      </c>
      <c r="E443" s="35" t="s">
        <v>61</v>
      </c>
      <c r="F443" s="36">
        <v>11.3</v>
      </c>
      <c r="G443" s="36">
        <v>11.8</v>
      </c>
      <c r="H443" s="36">
        <v>12.9</v>
      </c>
      <c r="I443" s="37">
        <v>202</v>
      </c>
      <c r="J443" s="37">
        <v>17</v>
      </c>
      <c r="K443" s="37">
        <v>15</v>
      </c>
      <c r="L443" s="37">
        <v>77</v>
      </c>
      <c r="M443" s="33">
        <v>0.8</v>
      </c>
      <c r="N443" s="33">
        <v>0.13</v>
      </c>
      <c r="O443" s="33">
        <v>0.95</v>
      </c>
      <c r="P443" s="33">
        <v>0.03</v>
      </c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</row>
    <row r="444" spans="1:255" s="7" customFormat="1" ht="12.75" customHeight="1" x14ac:dyDescent="0.25">
      <c r="A444" s="21">
        <v>312</v>
      </c>
      <c r="B444" s="32">
        <v>14.2</v>
      </c>
      <c r="C444" s="33">
        <v>17.97</v>
      </c>
      <c r="D444" s="39" t="s">
        <v>62</v>
      </c>
      <c r="E444" s="28" t="s">
        <v>37</v>
      </c>
      <c r="F444" s="22">
        <v>3.8</v>
      </c>
      <c r="G444" s="22">
        <v>6.3</v>
      </c>
      <c r="H444" s="22">
        <v>14.5</v>
      </c>
      <c r="I444" s="23">
        <v>130</v>
      </c>
      <c r="J444" s="23">
        <v>46</v>
      </c>
      <c r="K444" s="23">
        <v>33</v>
      </c>
      <c r="L444" s="23">
        <v>99</v>
      </c>
      <c r="M444" s="24">
        <v>1.18</v>
      </c>
      <c r="N444" s="24">
        <v>1.0999999999999999E-2</v>
      </c>
      <c r="O444" s="24">
        <v>0.36</v>
      </c>
      <c r="P444" s="24">
        <v>5.6000000000000001E-2</v>
      </c>
    </row>
    <row r="445" spans="1:255" ht="14.25" customHeight="1" x14ac:dyDescent="0.25">
      <c r="A445" s="21">
        <v>71</v>
      </c>
      <c r="B445" s="32">
        <v>3.73</v>
      </c>
      <c r="C445" s="33">
        <v>3.02</v>
      </c>
      <c r="D445" s="25" t="s">
        <v>184</v>
      </c>
      <c r="E445" s="28" t="s">
        <v>205</v>
      </c>
      <c r="F445" s="22"/>
      <c r="G445" s="22"/>
      <c r="H445" s="22"/>
      <c r="I445" s="23"/>
      <c r="J445" s="23"/>
      <c r="K445" s="23"/>
      <c r="L445" s="23"/>
      <c r="M445" s="24"/>
      <c r="N445" s="24"/>
      <c r="O445" s="24"/>
      <c r="P445" s="24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</row>
    <row r="446" spans="1:255" ht="14.25" customHeight="1" x14ac:dyDescent="0.25">
      <c r="A446" s="21">
        <v>348</v>
      </c>
      <c r="B446" s="32">
        <v>7.14</v>
      </c>
      <c r="C446" s="33">
        <v>6.69</v>
      </c>
      <c r="D446" s="58" t="s">
        <v>128</v>
      </c>
      <c r="E446" s="28" t="s">
        <v>25</v>
      </c>
      <c r="F446" s="22">
        <v>1</v>
      </c>
      <c r="G446" s="22">
        <v>0</v>
      </c>
      <c r="H446" s="22">
        <v>13.2</v>
      </c>
      <c r="I446" s="23">
        <v>86</v>
      </c>
      <c r="J446" s="23">
        <v>33</v>
      </c>
      <c r="K446" s="23">
        <v>21</v>
      </c>
      <c r="L446" s="23">
        <v>29</v>
      </c>
      <c r="M446" s="24">
        <v>0.69</v>
      </c>
      <c r="N446" s="24">
        <v>0.02</v>
      </c>
      <c r="O446" s="24">
        <v>0.89</v>
      </c>
      <c r="P446" s="24">
        <v>0</v>
      </c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</row>
    <row r="447" spans="1:255" s="7" customFormat="1" ht="25.5" customHeight="1" x14ac:dyDescent="0.25">
      <c r="A447" s="21"/>
      <c r="B447" s="32">
        <v>2.92</v>
      </c>
      <c r="C447" s="33">
        <v>4.92</v>
      </c>
      <c r="D447" s="40" t="s">
        <v>39</v>
      </c>
      <c r="E447" s="28" t="s">
        <v>40</v>
      </c>
      <c r="F447" s="22">
        <v>3.8</v>
      </c>
      <c r="G447" s="22">
        <v>0.8</v>
      </c>
      <c r="H447" s="22">
        <v>25.1</v>
      </c>
      <c r="I447" s="23">
        <v>123</v>
      </c>
      <c r="J447" s="23">
        <v>28</v>
      </c>
      <c r="K447" s="23">
        <v>0</v>
      </c>
      <c r="L447" s="23">
        <v>0</v>
      </c>
      <c r="M447" s="24">
        <v>1.48</v>
      </c>
      <c r="N447" s="24">
        <v>0.17</v>
      </c>
      <c r="O447" s="24">
        <v>0</v>
      </c>
      <c r="P447" s="24">
        <v>0</v>
      </c>
    </row>
    <row r="448" spans="1:255" ht="14.25" customHeight="1" x14ac:dyDescent="0.25">
      <c r="A448" s="21"/>
      <c r="B448" s="49">
        <f>SUM(B442:B447)</f>
        <v>67.88</v>
      </c>
      <c r="C448" s="50">
        <f>SUM(C442:C447)</f>
        <v>102.24</v>
      </c>
      <c r="D448" s="43" t="s">
        <v>30</v>
      </c>
      <c r="E448" s="28"/>
      <c r="F448" s="45">
        <f t="shared" ref="F448:P448" si="85">SUM(F442:F447)</f>
        <v>26.800000000000004</v>
      </c>
      <c r="G448" s="45">
        <f t="shared" si="85"/>
        <v>25.700000000000003</v>
      </c>
      <c r="H448" s="45">
        <f t="shared" si="85"/>
        <v>88.4</v>
      </c>
      <c r="I448" s="46">
        <f t="shared" si="85"/>
        <v>724</v>
      </c>
      <c r="J448" s="46">
        <f t="shared" si="85"/>
        <v>245</v>
      </c>
      <c r="K448" s="46">
        <f t="shared" si="85"/>
        <v>89.5</v>
      </c>
      <c r="L448" s="46">
        <f t="shared" si="85"/>
        <v>300</v>
      </c>
      <c r="M448" s="42">
        <f t="shared" si="85"/>
        <v>5.45</v>
      </c>
      <c r="N448" s="42">
        <f t="shared" si="85"/>
        <v>0.59100000000000008</v>
      </c>
      <c r="O448" s="42">
        <f t="shared" si="85"/>
        <v>12.299999999999999</v>
      </c>
      <c r="P448" s="42">
        <f t="shared" si="85"/>
        <v>0.10600000000000001</v>
      </c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</row>
    <row r="449" spans="1:255" ht="14.25" customHeight="1" x14ac:dyDescent="0.25">
      <c r="A449" s="21"/>
      <c r="B449" s="32"/>
      <c r="C449" s="33"/>
      <c r="D449" s="27" t="s">
        <v>41</v>
      </c>
      <c r="E449" s="28"/>
      <c r="F449" s="22"/>
      <c r="G449" s="22"/>
      <c r="H449" s="22"/>
      <c r="I449" s="23"/>
      <c r="J449" s="23"/>
      <c r="K449" s="23"/>
      <c r="L449" s="23"/>
      <c r="M449" s="24"/>
      <c r="N449" s="24"/>
      <c r="O449" s="24"/>
      <c r="P449" s="24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</row>
    <row r="450" spans="1:255" ht="14.25" customHeight="1" x14ac:dyDescent="0.25">
      <c r="A450" s="32" t="s">
        <v>107</v>
      </c>
      <c r="B450" s="32"/>
      <c r="C450" s="33">
        <v>36.380000000000003</v>
      </c>
      <c r="D450" s="34" t="s">
        <v>108</v>
      </c>
      <c r="E450" s="35" t="s">
        <v>35</v>
      </c>
      <c r="F450" s="36">
        <v>13.5</v>
      </c>
      <c r="G450" s="36">
        <v>10.4</v>
      </c>
      <c r="H450" s="36">
        <v>31.5</v>
      </c>
      <c r="I450" s="37">
        <v>274</v>
      </c>
      <c r="J450" s="37">
        <v>170</v>
      </c>
      <c r="K450" s="37">
        <v>40</v>
      </c>
      <c r="L450" s="37">
        <v>182</v>
      </c>
      <c r="M450" s="33">
        <v>1</v>
      </c>
      <c r="N450" s="33">
        <v>0.09</v>
      </c>
      <c r="O450" s="33">
        <v>0.24</v>
      </c>
      <c r="P450" s="33">
        <v>0.03</v>
      </c>
      <c r="Q450" s="33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</row>
    <row r="451" spans="1:255" ht="14.25" customHeight="1" x14ac:dyDescent="0.25">
      <c r="A451" s="21">
        <v>342</v>
      </c>
      <c r="B451" s="32">
        <v>4.08</v>
      </c>
      <c r="C451" s="33">
        <v>4.74</v>
      </c>
      <c r="D451" s="58" t="s">
        <v>82</v>
      </c>
      <c r="E451" s="28" t="s">
        <v>25</v>
      </c>
      <c r="F451" s="22">
        <v>0.2</v>
      </c>
      <c r="G451" s="22">
        <v>0.2</v>
      </c>
      <c r="H451" s="22">
        <v>13.9</v>
      </c>
      <c r="I451" s="23">
        <v>58</v>
      </c>
      <c r="J451" s="23">
        <v>7</v>
      </c>
      <c r="K451" s="23">
        <v>4</v>
      </c>
      <c r="L451" s="23">
        <v>4</v>
      </c>
      <c r="M451" s="24">
        <v>0.9</v>
      </c>
      <c r="N451" s="24">
        <v>0</v>
      </c>
      <c r="O451" s="24">
        <v>4.0999999999999996</v>
      </c>
      <c r="P451" s="24">
        <v>0</v>
      </c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</row>
    <row r="452" spans="1:255" ht="14.25" customHeight="1" x14ac:dyDescent="0.25">
      <c r="A452" s="21"/>
      <c r="B452" s="49">
        <f>SUM(B450:B451)</f>
        <v>4.08</v>
      </c>
      <c r="C452" s="50">
        <f>SUM(C450:C451)</f>
        <v>41.120000000000005</v>
      </c>
      <c r="D452" s="43" t="s">
        <v>30</v>
      </c>
      <c r="E452" s="28"/>
      <c r="F452" s="45">
        <f t="shared" ref="F452:P452" si="86">SUM(F450:F451)</f>
        <v>13.7</v>
      </c>
      <c r="G452" s="45">
        <f t="shared" si="86"/>
        <v>10.6</v>
      </c>
      <c r="H452" s="45">
        <f t="shared" si="86"/>
        <v>45.4</v>
      </c>
      <c r="I452" s="46">
        <f t="shared" si="86"/>
        <v>332</v>
      </c>
      <c r="J452" s="46">
        <f t="shared" si="86"/>
        <v>177</v>
      </c>
      <c r="K452" s="46">
        <f t="shared" si="86"/>
        <v>44</v>
      </c>
      <c r="L452" s="46">
        <f t="shared" si="86"/>
        <v>186</v>
      </c>
      <c r="M452" s="42">
        <f t="shared" si="86"/>
        <v>1.9</v>
      </c>
      <c r="N452" s="42">
        <f t="shared" si="86"/>
        <v>0.09</v>
      </c>
      <c r="O452" s="42">
        <f t="shared" si="86"/>
        <v>4.34</v>
      </c>
      <c r="P452" s="42">
        <f t="shared" si="86"/>
        <v>0.03</v>
      </c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</row>
    <row r="453" spans="1:255" ht="14.25" customHeight="1" x14ac:dyDescent="0.25">
      <c r="A453" s="21"/>
      <c r="B453" s="32"/>
      <c r="C453" s="33"/>
      <c r="D453" s="93" t="s">
        <v>47</v>
      </c>
      <c r="E453" s="28"/>
      <c r="F453" s="54">
        <f t="shared" ref="F453:P453" si="87">F440+F448+F452</f>
        <v>57.100000000000009</v>
      </c>
      <c r="G453" s="54">
        <f t="shared" si="87"/>
        <v>60.600000000000009</v>
      </c>
      <c r="H453" s="54">
        <f t="shared" si="87"/>
        <v>213.8</v>
      </c>
      <c r="I453" s="55">
        <f t="shared" si="87"/>
        <v>1662</v>
      </c>
      <c r="J453" s="55">
        <f t="shared" si="87"/>
        <v>550</v>
      </c>
      <c r="K453" s="55">
        <f t="shared" si="87"/>
        <v>166.5</v>
      </c>
      <c r="L453" s="55">
        <f t="shared" si="87"/>
        <v>581</v>
      </c>
      <c r="M453" s="56">
        <f t="shared" si="87"/>
        <v>13.200000000000001</v>
      </c>
      <c r="N453" s="56">
        <f t="shared" si="87"/>
        <v>0.8610000000000001</v>
      </c>
      <c r="O453" s="56">
        <f t="shared" si="87"/>
        <v>44.539999999999992</v>
      </c>
      <c r="P453" s="56">
        <f t="shared" si="87"/>
        <v>0.13600000000000001</v>
      </c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</row>
    <row r="454" spans="1:255" ht="14.25" customHeight="1" x14ac:dyDescent="0.25">
      <c r="A454" s="21"/>
      <c r="B454" s="32"/>
      <c r="C454" s="33"/>
      <c r="D454" s="26" t="s">
        <v>100</v>
      </c>
      <c r="E454" s="28"/>
      <c r="F454" s="22"/>
      <c r="G454" s="22"/>
      <c r="H454" s="22"/>
      <c r="I454" s="23"/>
      <c r="J454" s="23"/>
      <c r="K454" s="23"/>
      <c r="L454" s="23"/>
      <c r="M454" s="24"/>
      <c r="N454" s="24"/>
      <c r="O454" s="24"/>
      <c r="P454" s="2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</row>
    <row r="455" spans="1:255" ht="14.25" customHeight="1" x14ac:dyDescent="0.25">
      <c r="A455" s="21"/>
      <c r="B455" s="32"/>
      <c r="C455" s="33"/>
      <c r="D455" s="27" t="s">
        <v>49</v>
      </c>
      <c r="E455" s="28"/>
      <c r="F455" s="22"/>
      <c r="G455" s="22"/>
      <c r="H455" s="22"/>
      <c r="I455" s="23"/>
      <c r="J455" s="23"/>
      <c r="K455" s="23"/>
      <c r="L455" s="23"/>
      <c r="M455" s="24"/>
      <c r="N455" s="24"/>
      <c r="O455" s="24"/>
      <c r="P455" s="24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</row>
    <row r="456" spans="1:255" ht="14.25" customHeight="1" x14ac:dyDescent="0.25">
      <c r="A456" s="32"/>
      <c r="B456" s="32">
        <v>9.15</v>
      </c>
      <c r="C456" s="33">
        <v>11.39</v>
      </c>
      <c r="D456" s="34" t="s">
        <v>22</v>
      </c>
      <c r="E456" s="35" t="s">
        <v>23</v>
      </c>
      <c r="F456" s="36">
        <v>0.15</v>
      </c>
      <c r="G456" s="36">
        <v>10.9</v>
      </c>
      <c r="H456" s="36">
        <v>0.21</v>
      </c>
      <c r="I456" s="37">
        <v>99.3</v>
      </c>
      <c r="J456" s="37">
        <v>2</v>
      </c>
      <c r="K456" s="37">
        <v>0</v>
      </c>
      <c r="L456" s="37">
        <v>3</v>
      </c>
      <c r="M456" s="36">
        <v>0.03</v>
      </c>
      <c r="N456" s="36">
        <v>0</v>
      </c>
      <c r="O456" s="36">
        <v>0</v>
      </c>
      <c r="P456" s="36">
        <v>0.09</v>
      </c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</row>
    <row r="457" spans="1:255" ht="15" customHeight="1" x14ac:dyDescent="0.25">
      <c r="A457" s="32">
        <v>271</v>
      </c>
      <c r="B457" s="32">
        <v>28.24</v>
      </c>
      <c r="C457" s="94">
        <v>42.77</v>
      </c>
      <c r="D457" s="34" t="s">
        <v>70</v>
      </c>
      <c r="E457" s="35" t="s">
        <v>35</v>
      </c>
      <c r="F457" s="36">
        <v>13.8</v>
      </c>
      <c r="G457" s="36">
        <v>11.3</v>
      </c>
      <c r="H457" s="36">
        <v>10.1</v>
      </c>
      <c r="I457" s="37">
        <v>198</v>
      </c>
      <c r="J457" s="37">
        <v>10</v>
      </c>
      <c r="K457" s="37">
        <v>10</v>
      </c>
      <c r="L457" s="37">
        <v>53</v>
      </c>
      <c r="M457" s="33">
        <v>1</v>
      </c>
      <c r="N457" s="33">
        <v>0.3</v>
      </c>
      <c r="O457" s="33">
        <v>0</v>
      </c>
      <c r="P457" s="33">
        <v>0</v>
      </c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</row>
    <row r="458" spans="1:255" s="7" customFormat="1" ht="12.75" customHeight="1" x14ac:dyDescent="0.25">
      <c r="A458" s="21">
        <v>304</v>
      </c>
      <c r="B458" s="32">
        <v>9.19</v>
      </c>
      <c r="C458" s="33">
        <v>14.37</v>
      </c>
      <c r="D458" s="39" t="s">
        <v>81</v>
      </c>
      <c r="E458" s="28" t="s">
        <v>37</v>
      </c>
      <c r="F458" s="22">
        <v>4.4000000000000004</v>
      </c>
      <c r="G458" s="22">
        <v>7.5</v>
      </c>
      <c r="H458" s="22">
        <v>33.700000000000003</v>
      </c>
      <c r="I458" s="23">
        <v>220</v>
      </c>
      <c r="J458" s="23">
        <v>2</v>
      </c>
      <c r="K458" s="23">
        <v>23</v>
      </c>
      <c r="L458" s="23">
        <v>73</v>
      </c>
      <c r="M458" s="24">
        <v>0.62</v>
      </c>
      <c r="N458" s="24">
        <v>0.03</v>
      </c>
      <c r="O458" s="24">
        <v>0</v>
      </c>
      <c r="P458" s="24">
        <v>0.04</v>
      </c>
    </row>
    <row r="459" spans="1:255" ht="15" customHeight="1" x14ac:dyDescent="0.25">
      <c r="A459" s="32">
        <v>71</v>
      </c>
      <c r="B459" s="32">
        <v>8.3000000000000007</v>
      </c>
      <c r="C459" s="33">
        <v>10.62</v>
      </c>
      <c r="D459" s="39" t="s">
        <v>72</v>
      </c>
      <c r="E459" s="35" t="s">
        <v>127</v>
      </c>
      <c r="F459" s="36">
        <v>0.8</v>
      </c>
      <c r="G459" s="36">
        <v>0.14000000000000001</v>
      </c>
      <c r="H459" s="36">
        <v>2.7</v>
      </c>
      <c r="I459" s="37">
        <v>15</v>
      </c>
      <c r="J459" s="37">
        <v>10</v>
      </c>
      <c r="K459" s="37">
        <v>14</v>
      </c>
      <c r="L459" s="37">
        <v>18</v>
      </c>
      <c r="M459" s="33">
        <v>0.63</v>
      </c>
      <c r="N459" s="33">
        <v>0.04</v>
      </c>
      <c r="O459" s="33">
        <v>17.5</v>
      </c>
      <c r="P459" s="33">
        <v>0</v>
      </c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</row>
    <row r="460" spans="1:255" ht="14.25" customHeight="1" x14ac:dyDescent="0.25">
      <c r="A460" s="32">
        <v>376</v>
      </c>
      <c r="B460" s="33">
        <v>0.85</v>
      </c>
      <c r="C460" s="33">
        <v>1.45</v>
      </c>
      <c r="D460" s="39" t="s">
        <v>38</v>
      </c>
      <c r="E460" s="35" t="s">
        <v>25</v>
      </c>
      <c r="F460" s="36">
        <v>0.2</v>
      </c>
      <c r="G460" s="36">
        <v>0.1</v>
      </c>
      <c r="H460" s="36">
        <v>10.1</v>
      </c>
      <c r="I460" s="37">
        <v>41</v>
      </c>
      <c r="J460" s="37">
        <v>5</v>
      </c>
      <c r="K460" s="37">
        <v>4</v>
      </c>
      <c r="L460" s="37">
        <v>8</v>
      </c>
      <c r="M460" s="33">
        <v>0.85</v>
      </c>
      <c r="N460" s="33">
        <v>0</v>
      </c>
      <c r="O460" s="33">
        <v>0.1</v>
      </c>
      <c r="P460" s="33">
        <v>0</v>
      </c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</row>
    <row r="461" spans="1:255" ht="14.25" customHeight="1" x14ac:dyDescent="0.25">
      <c r="A461" s="21"/>
      <c r="B461" s="21">
        <v>1.65</v>
      </c>
      <c r="C461" s="33">
        <v>3.15</v>
      </c>
      <c r="D461" s="40" t="s">
        <v>28</v>
      </c>
      <c r="E461" s="28" t="s">
        <v>29</v>
      </c>
      <c r="F461" s="22">
        <v>2</v>
      </c>
      <c r="G461" s="22">
        <v>0.5</v>
      </c>
      <c r="H461" s="22">
        <v>14.3</v>
      </c>
      <c r="I461" s="23">
        <v>70</v>
      </c>
      <c r="J461" s="23">
        <v>10</v>
      </c>
      <c r="K461" s="23">
        <v>0</v>
      </c>
      <c r="L461" s="23">
        <v>0</v>
      </c>
      <c r="M461" s="24">
        <v>0.5</v>
      </c>
      <c r="N461" s="24">
        <v>0.08</v>
      </c>
      <c r="O461" s="24">
        <v>0</v>
      </c>
      <c r="P461" s="24">
        <v>0</v>
      </c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</row>
    <row r="462" spans="1:255" ht="14.25" customHeight="1" x14ac:dyDescent="0.25">
      <c r="A462" s="21"/>
      <c r="B462" s="50">
        <f>SUM(B456:B461)</f>
        <v>57.379999999999995</v>
      </c>
      <c r="C462" s="50">
        <f>SUM(C456:C461)</f>
        <v>83.750000000000014</v>
      </c>
      <c r="D462" s="43" t="s">
        <v>30</v>
      </c>
      <c r="E462" s="28"/>
      <c r="F462" s="45">
        <f t="shared" ref="F462:P462" si="88">SUM(F456:F461)</f>
        <v>21.35</v>
      </c>
      <c r="G462" s="45">
        <f t="shared" si="88"/>
        <v>30.440000000000005</v>
      </c>
      <c r="H462" s="45">
        <f t="shared" si="88"/>
        <v>71.110000000000014</v>
      </c>
      <c r="I462" s="46">
        <f t="shared" si="88"/>
        <v>643.29999999999995</v>
      </c>
      <c r="J462" s="46">
        <f t="shared" si="88"/>
        <v>39</v>
      </c>
      <c r="K462" s="46">
        <f t="shared" si="88"/>
        <v>51</v>
      </c>
      <c r="L462" s="46">
        <f t="shared" si="88"/>
        <v>155</v>
      </c>
      <c r="M462" s="42">
        <f t="shared" si="88"/>
        <v>3.63</v>
      </c>
      <c r="N462" s="42">
        <f t="shared" si="88"/>
        <v>0.44999999999999996</v>
      </c>
      <c r="O462" s="42">
        <f t="shared" si="88"/>
        <v>17.600000000000001</v>
      </c>
      <c r="P462" s="42">
        <f t="shared" si="88"/>
        <v>0.13</v>
      </c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</row>
    <row r="463" spans="1:255" ht="14.25" customHeight="1" x14ac:dyDescent="0.25">
      <c r="A463" s="21"/>
      <c r="B463" s="32"/>
      <c r="C463" s="33"/>
      <c r="D463" s="27" t="s">
        <v>31</v>
      </c>
      <c r="E463" s="28"/>
      <c r="F463" s="22"/>
      <c r="G463" s="22"/>
      <c r="H463" s="22"/>
      <c r="I463" s="23"/>
      <c r="J463" s="23"/>
      <c r="K463" s="23"/>
      <c r="L463" s="23"/>
      <c r="M463" s="24"/>
      <c r="N463" s="24"/>
      <c r="O463" s="24"/>
      <c r="P463" s="24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</row>
    <row r="464" spans="1:255" ht="25.35" customHeight="1" x14ac:dyDescent="0.25">
      <c r="A464" s="21">
        <v>88</v>
      </c>
      <c r="B464" s="32">
        <v>15.17</v>
      </c>
      <c r="C464" s="33">
        <v>21.12</v>
      </c>
      <c r="D464" s="19" t="s">
        <v>93</v>
      </c>
      <c r="E464" s="28" t="s">
        <v>33</v>
      </c>
      <c r="F464" s="22">
        <v>4</v>
      </c>
      <c r="G464" s="22">
        <v>3.9</v>
      </c>
      <c r="H464" s="22">
        <v>6.9</v>
      </c>
      <c r="I464" s="23">
        <v>78</v>
      </c>
      <c r="J464" s="23">
        <v>28</v>
      </c>
      <c r="K464" s="23">
        <v>14</v>
      </c>
      <c r="L464" s="23">
        <v>66</v>
      </c>
      <c r="M464" s="24">
        <v>0.88</v>
      </c>
      <c r="N464" s="24">
        <v>0.06</v>
      </c>
      <c r="O464" s="24">
        <v>17.37</v>
      </c>
      <c r="P464" s="24">
        <v>0</v>
      </c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</row>
    <row r="465" spans="1:255" ht="12.75" customHeight="1" x14ac:dyDescent="0.25">
      <c r="A465" s="21">
        <v>259</v>
      </c>
      <c r="B465" s="32">
        <v>44.17</v>
      </c>
      <c r="C465" s="33">
        <v>60.11</v>
      </c>
      <c r="D465" s="25" t="s">
        <v>106</v>
      </c>
      <c r="E465" s="28" t="s">
        <v>25</v>
      </c>
      <c r="F465" s="22">
        <v>13.3</v>
      </c>
      <c r="G465" s="22">
        <v>9.43</v>
      </c>
      <c r="H465" s="22">
        <v>19.21</v>
      </c>
      <c r="I465" s="23">
        <v>215</v>
      </c>
      <c r="J465" s="23">
        <v>18</v>
      </c>
      <c r="K465" s="23">
        <v>33</v>
      </c>
      <c r="L465" s="23">
        <v>83</v>
      </c>
      <c r="M465" s="24">
        <v>1.29</v>
      </c>
      <c r="N465" s="24">
        <v>0.13</v>
      </c>
      <c r="O465" s="24">
        <v>8.43</v>
      </c>
      <c r="P465" s="24">
        <v>0</v>
      </c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</row>
    <row r="466" spans="1:255" ht="12.75" customHeight="1" x14ac:dyDescent="0.25">
      <c r="A466" s="32">
        <v>71</v>
      </c>
      <c r="B466" s="32">
        <v>2.15</v>
      </c>
      <c r="C466" s="33">
        <v>7.58</v>
      </c>
      <c r="D466" s="38" t="s">
        <v>133</v>
      </c>
      <c r="E466" s="35" t="s">
        <v>200</v>
      </c>
      <c r="F466" s="22">
        <v>0.4</v>
      </c>
      <c r="G466" s="22">
        <v>0.05</v>
      </c>
      <c r="H466" s="22">
        <v>1.3</v>
      </c>
      <c r="I466" s="23">
        <v>7</v>
      </c>
      <c r="J466" s="23">
        <v>12</v>
      </c>
      <c r="K466" s="23">
        <v>7</v>
      </c>
      <c r="L466" s="23">
        <v>21</v>
      </c>
      <c r="M466" s="24">
        <v>0.3</v>
      </c>
      <c r="N466" s="24">
        <v>0.02</v>
      </c>
      <c r="O466" s="24">
        <v>5</v>
      </c>
      <c r="P466" s="24">
        <v>0</v>
      </c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</row>
    <row r="467" spans="1:255" ht="15.75" customHeight="1" x14ac:dyDescent="0.25">
      <c r="A467" s="21" t="s">
        <v>85</v>
      </c>
      <c r="B467" s="32">
        <v>4.7699999999999996</v>
      </c>
      <c r="C467" s="33">
        <v>7.92</v>
      </c>
      <c r="D467" s="39" t="s">
        <v>86</v>
      </c>
      <c r="E467" s="28" t="s">
        <v>25</v>
      </c>
      <c r="F467" s="22">
        <v>0.2</v>
      </c>
      <c r="G467" s="22">
        <v>0.1</v>
      </c>
      <c r="H467" s="22">
        <v>12</v>
      </c>
      <c r="I467" s="23">
        <v>49</v>
      </c>
      <c r="J467" s="23">
        <v>11</v>
      </c>
      <c r="K467" s="23">
        <v>8</v>
      </c>
      <c r="L467" s="23">
        <v>9</v>
      </c>
      <c r="M467" s="24">
        <v>0.2</v>
      </c>
      <c r="N467" s="24">
        <v>0.01</v>
      </c>
      <c r="O467" s="24">
        <v>4.5</v>
      </c>
      <c r="P467" s="24">
        <v>0</v>
      </c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</row>
    <row r="468" spans="1:255" s="7" customFormat="1" ht="25.5" customHeight="1" x14ac:dyDescent="0.25">
      <c r="A468" s="21"/>
      <c r="B468" s="32">
        <v>2.92</v>
      </c>
      <c r="C468" s="33">
        <v>4.92</v>
      </c>
      <c r="D468" s="40" t="s">
        <v>39</v>
      </c>
      <c r="E468" s="28" t="s">
        <v>40</v>
      </c>
      <c r="F468" s="22">
        <v>3.8</v>
      </c>
      <c r="G468" s="22">
        <v>0.8</v>
      </c>
      <c r="H468" s="22">
        <v>25.1</v>
      </c>
      <c r="I468" s="23">
        <v>123</v>
      </c>
      <c r="J468" s="23">
        <v>28</v>
      </c>
      <c r="K468" s="23">
        <v>0</v>
      </c>
      <c r="L468" s="23">
        <v>0</v>
      </c>
      <c r="M468" s="24">
        <v>1.48</v>
      </c>
      <c r="N468" s="24">
        <v>0.17</v>
      </c>
      <c r="O468" s="24">
        <v>0</v>
      </c>
      <c r="P468" s="24">
        <v>0</v>
      </c>
    </row>
    <row r="469" spans="1:255" ht="16.5" customHeight="1" x14ac:dyDescent="0.25">
      <c r="A469" s="21"/>
      <c r="B469" s="49">
        <f>SUM(B464:B468)</f>
        <v>69.180000000000007</v>
      </c>
      <c r="C469" s="50">
        <f>SUM(C464:C468)</f>
        <v>101.65</v>
      </c>
      <c r="D469" s="43" t="s">
        <v>30</v>
      </c>
      <c r="E469" s="28"/>
      <c r="F469" s="45">
        <f t="shared" ref="F469:P469" si="89">SUM(F464:F468)</f>
        <v>21.7</v>
      </c>
      <c r="G469" s="45">
        <f t="shared" si="89"/>
        <v>14.280000000000001</v>
      </c>
      <c r="H469" s="45">
        <f t="shared" si="89"/>
        <v>64.509999999999991</v>
      </c>
      <c r="I469" s="46">
        <f t="shared" si="89"/>
        <v>472</v>
      </c>
      <c r="J469" s="46">
        <f t="shared" si="89"/>
        <v>97</v>
      </c>
      <c r="K469" s="46">
        <f t="shared" si="89"/>
        <v>62</v>
      </c>
      <c r="L469" s="46">
        <f t="shared" si="89"/>
        <v>179</v>
      </c>
      <c r="M469" s="42">
        <f t="shared" si="89"/>
        <v>4.1500000000000004</v>
      </c>
      <c r="N469" s="42">
        <f t="shared" si="89"/>
        <v>0.39</v>
      </c>
      <c r="O469" s="42">
        <f t="shared" si="89"/>
        <v>35.299999999999997</v>
      </c>
      <c r="P469" s="42">
        <f t="shared" si="89"/>
        <v>0</v>
      </c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</row>
    <row r="470" spans="1:255" ht="12.75" customHeight="1" x14ac:dyDescent="0.25">
      <c r="A470" s="21"/>
      <c r="B470" s="32"/>
      <c r="C470" s="33"/>
      <c r="D470" s="27" t="s">
        <v>41</v>
      </c>
      <c r="E470" s="28"/>
      <c r="F470" s="22"/>
      <c r="G470" s="22"/>
      <c r="H470" s="22"/>
      <c r="I470" s="23"/>
      <c r="J470" s="23"/>
      <c r="K470" s="23"/>
      <c r="L470" s="23"/>
      <c r="M470" s="24"/>
      <c r="N470" s="24"/>
      <c r="O470" s="24"/>
      <c r="P470" s="24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</row>
    <row r="471" spans="1:255" ht="12.75" customHeight="1" x14ac:dyDescent="0.25">
      <c r="A471" s="32" t="s">
        <v>65</v>
      </c>
      <c r="B471" s="33"/>
      <c r="C471" s="33">
        <v>32.46</v>
      </c>
      <c r="D471" s="39" t="s">
        <v>206</v>
      </c>
      <c r="E471" s="35" t="s">
        <v>67</v>
      </c>
      <c r="F471" s="36">
        <v>10.3</v>
      </c>
      <c r="G471" s="36">
        <v>9.9</v>
      </c>
      <c r="H471" s="36">
        <v>19.399999999999999</v>
      </c>
      <c r="I471" s="37">
        <v>208</v>
      </c>
      <c r="J471" s="37">
        <v>25</v>
      </c>
      <c r="K471" s="37">
        <v>17</v>
      </c>
      <c r="L471" s="37">
        <v>102</v>
      </c>
      <c r="M471" s="33">
        <v>1.1000000000000001</v>
      </c>
      <c r="N471" s="33">
        <v>0.14000000000000001</v>
      </c>
      <c r="O471" s="33">
        <v>0.19</v>
      </c>
      <c r="P471" s="33">
        <v>0.01</v>
      </c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</row>
    <row r="472" spans="1:255" ht="14.25" customHeight="1" x14ac:dyDescent="0.25">
      <c r="A472" s="32">
        <v>388</v>
      </c>
      <c r="B472" s="32">
        <v>6.04</v>
      </c>
      <c r="C472" s="33">
        <v>7.85</v>
      </c>
      <c r="D472" s="39" t="s">
        <v>68</v>
      </c>
      <c r="E472" s="35" t="s">
        <v>25</v>
      </c>
      <c r="F472" s="36">
        <v>0.7</v>
      </c>
      <c r="G472" s="36">
        <v>0.3</v>
      </c>
      <c r="H472" s="36">
        <v>24.6</v>
      </c>
      <c r="I472" s="37">
        <v>104</v>
      </c>
      <c r="J472" s="37">
        <v>10</v>
      </c>
      <c r="K472" s="37">
        <v>3</v>
      </c>
      <c r="L472" s="37">
        <v>3</v>
      </c>
      <c r="M472" s="33">
        <v>0.65</v>
      </c>
      <c r="N472" s="33">
        <v>0.01</v>
      </c>
      <c r="O472" s="33">
        <v>20</v>
      </c>
      <c r="P472" s="33">
        <v>0</v>
      </c>
      <c r="Q472" s="33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</row>
    <row r="473" spans="1:255" ht="12.75" customHeight="1" x14ac:dyDescent="0.25">
      <c r="A473" s="21"/>
      <c r="B473" s="50">
        <f>SUM(B471:B472)</f>
        <v>6.04</v>
      </c>
      <c r="C473" s="50">
        <v>33.78</v>
      </c>
      <c r="D473" s="43" t="s">
        <v>30</v>
      </c>
      <c r="E473" s="28"/>
      <c r="F473" s="45">
        <f t="shared" ref="F473:P473" si="90">SUM(F471:F472)</f>
        <v>11</v>
      </c>
      <c r="G473" s="45">
        <f t="shared" si="90"/>
        <v>10.200000000000001</v>
      </c>
      <c r="H473" s="45">
        <f t="shared" si="90"/>
        <v>44</v>
      </c>
      <c r="I473" s="46">
        <f t="shared" si="90"/>
        <v>312</v>
      </c>
      <c r="J473" s="46">
        <f t="shared" si="90"/>
        <v>35</v>
      </c>
      <c r="K473" s="46">
        <f t="shared" si="90"/>
        <v>20</v>
      </c>
      <c r="L473" s="46">
        <f t="shared" si="90"/>
        <v>105</v>
      </c>
      <c r="M473" s="45">
        <f t="shared" si="90"/>
        <v>1.75</v>
      </c>
      <c r="N473" s="45">
        <f t="shared" si="90"/>
        <v>0.15000000000000002</v>
      </c>
      <c r="O473" s="45">
        <f t="shared" si="90"/>
        <v>20.190000000000001</v>
      </c>
      <c r="P473" s="45">
        <f t="shared" si="90"/>
        <v>0.01</v>
      </c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</row>
    <row r="474" spans="1:255" ht="12.75" customHeight="1" x14ac:dyDescent="0.25">
      <c r="A474" s="21"/>
      <c r="B474" s="21"/>
      <c r="C474" s="24"/>
      <c r="D474" s="93" t="s">
        <v>47</v>
      </c>
      <c r="E474" s="105"/>
      <c r="F474" s="54">
        <f t="shared" ref="F474:P474" si="91">F462+F469+F473</f>
        <v>54.05</v>
      </c>
      <c r="G474" s="54">
        <f t="shared" si="91"/>
        <v>54.920000000000009</v>
      </c>
      <c r="H474" s="54">
        <f t="shared" si="91"/>
        <v>179.62</v>
      </c>
      <c r="I474" s="55">
        <f t="shared" si="91"/>
        <v>1427.3</v>
      </c>
      <c r="J474" s="55">
        <f t="shared" si="91"/>
        <v>171</v>
      </c>
      <c r="K474" s="55">
        <f t="shared" si="91"/>
        <v>133</v>
      </c>
      <c r="L474" s="55">
        <f t="shared" si="91"/>
        <v>439</v>
      </c>
      <c r="M474" s="56">
        <f t="shared" si="91"/>
        <v>9.5300000000000011</v>
      </c>
      <c r="N474" s="56">
        <f t="shared" si="91"/>
        <v>0.99</v>
      </c>
      <c r="O474" s="56">
        <f t="shared" si="91"/>
        <v>73.09</v>
      </c>
      <c r="P474" s="56">
        <f t="shared" si="91"/>
        <v>0.14000000000000001</v>
      </c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</row>
    <row r="475" spans="1:255" s="7" customFormat="1" ht="12.75" customHeight="1" x14ac:dyDescent="0.25">
      <c r="A475" s="21"/>
      <c r="B475" s="32"/>
      <c r="C475" s="33"/>
      <c r="D475" s="63" t="s">
        <v>109</v>
      </c>
      <c r="E475" s="107"/>
      <c r="F475" s="78"/>
      <c r="G475" s="78"/>
      <c r="H475" s="78"/>
      <c r="I475" s="79"/>
      <c r="J475" s="79"/>
      <c r="K475" s="79"/>
      <c r="L475" s="79"/>
      <c r="M475" s="80"/>
      <c r="N475" s="80"/>
      <c r="O475" s="80"/>
      <c r="P475" s="80"/>
    </row>
    <row r="476" spans="1:255" ht="12.75" customHeight="1" x14ac:dyDescent="0.25">
      <c r="A476" s="21"/>
      <c r="B476" s="32"/>
      <c r="C476" s="33"/>
      <c r="D476" s="100" t="s">
        <v>49</v>
      </c>
      <c r="E476" s="107"/>
      <c r="F476" s="78"/>
      <c r="G476" s="78"/>
      <c r="H476" s="78"/>
      <c r="I476" s="79"/>
      <c r="J476" s="79"/>
      <c r="K476" s="79"/>
      <c r="L476" s="79"/>
      <c r="M476" s="80"/>
      <c r="N476" s="80"/>
      <c r="O476" s="80"/>
      <c r="P476" s="80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</row>
    <row r="477" spans="1:255" ht="12.75" customHeight="1" x14ac:dyDescent="0.25">
      <c r="A477" s="21">
        <v>280</v>
      </c>
      <c r="B477" s="32"/>
      <c r="C477" s="33">
        <v>47.84</v>
      </c>
      <c r="D477" s="39" t="s">
        <v>149</v>
      </c>
      <c r="E477" s="28" t="s">
        <v>61</v>
      </c>
      <c r="F477" s="22">
        <v>13.7</v>
      </c>
      <c r="G477" s="22">
        <v>19.399999999999999</v>
      </c>
      <c r="H477" s="22">
        <v>19.7</v>
      </c>
      <c r="I477" s="23">
        <v>308</v>
      </c>
      <c r="J477" s="23">
        <v>49</v>
      </c>
      <c r="K477" s="23">
        <v>24</v>
      </c>
      <c r="L477" s="23">
        <v>165</v>
      </c>
      <c r="M477" s="24">
        <v>1.74</v>
      </c>
      <c r="N477" s="24">
        <v>8.0000000000000002E-3</v>
      </c>
      <c r="O477" s="24">
        <v>0.26</v>
      </c>
      <c r="P477" s="24">
        <v>1.2999999999999999E-2</v>
      </c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</row>
    <row r="478" spans="1:255" ht="12.75" customHeight="1" x14ac:dyDescent="0.25">
      <c r="A478" s="21">
        <v>310</v>
      </c>
      <c r="B478" s="32"/>
      <c r="C478" s="33">
        <v>17.14</v>
      </c>
      <c r="D478" s="40" t="s">
        <v>112</v>
      </c>
      <c r="E478" s="35" t="s">
        <v>37</v>
      </c>
      <c r="F478" s="22">
        <v>3.5</v>
      </c>
      <c r="G478" s="22">
        <v>5.7</v>
      </c>
      <c r="H478" s="22">
        <v>18.399999999999999</v>
      </c>
      <c r="I478" s="23">
        <v>138</v>
      </c>
      <c r="J478" s="23">
        <v>18</v>
      </c>
      <c r="K478" s="23">
        <v>35</v>
      </c>
      <c r="L478" s="23">
        <v>95</v>
      </c>
      <c r="M478" s="24">
        <v>1.38</v>
      </c>
      <c r="N478" s="24">
        <v>0.18</v>
      </c>
      <c r="O478" s="24">
        <v>17.57</v>
      </c>
      <c r="P478" s="24">
        <v>0</v>
      </c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</row>
    <row r="479" spans="1:255" ht="12.75" customHeight="1" x14ac:dyDescent="0.25">
      <c r="A479" s="32">
        <v>338</v>
      </c>
      <c r="B479" s="32">
        <v>11.25</v>
      </c>
      <c r="C479" s="33">
        <v>12</v>
      </c>
      <c r="D479" s="34" t="s">
        <v>74</v>
      </c>
      <c r="E479" s="35" t="s">
        <v>75</v>
      </c>
      <c r="F479" s="36">
        <v>0.6</v>
      </c>
      <c r="G479" s="36">
        <v>0.6</v>
      </c>
      <c r="H479" s="36">
        <v>14.7</v>
      </c>
      <c r="I479" s="37">
        <v>67</v>
      </c>
      <c r="J479" s="37">
        <v>24</v>
      </c>
      <c r="K479" s="37">
        <v>14</v>
      </c>
      <c r="L479" s="37">
        <v>17</v>
      </c>
      <c r="M479" s="33">
        <v>3.3</v>
      </c>
      <c r="N479" s="33">
        <v>0.05</v>
      </c>
      <c r="O479" s="33">
        <v>15</v>
      </c>
      <c r="P479" s="33">
        <v>0</v>
      </c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</row>
    <row r="480" spans="1:255" ht="12.75" customHeight="1" x14ac:dyDescent="0.25">
      <c r="A480" s="32">
        <v>377</v>
      </c>
      <c r="B480" s="33">
        <v>1.96</v>
      </c>
      <c r="C480" s="33">
        <v>2.77</v>
      </c>
      <c r="D480" s="39" t="s">
        <v>54</v>
      </c>
      <c r="E480" s="35" t="s">
        <v>55</v>
      </c>
      <c r="F480" s="36">
        <v>0.3</v>
      </c>
      <c r="G480" s="36">
        <v>0.1</v>
      </c>
      <c r="H480" s="36">
        <v>10.3</v>
      </c>
      <c r="I480" s="37">
        <v>43</v>
      </c>
      <c r="J480" s="37">
        <v>8</v>
      </c>
      <c r="K480" s="37">
        <v>5</v>
      </c>
      <c r="L480" s="37">
        <v>10</v>
      </c>
      <c r="M480" s="33">
        <v>0.89</v>
      </c>
      <c r="N480" s="33">
        <v>0</v>
      </c>
      <c r="O480" s="33">
        <v>2.9</v>
      </c>
      <c r="P480" s="33">
        <v>0</v>
      </c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</row>
    <row r="481" spans="1:255" ht="14.25" customHeight="1" x14ac:dyDescent="0.25">
      <c r="A481" s="21"/>
      <c r="B481" s="21">
        <v>1.65</v>
      </c>
      <c r="C481" s="33">
        <v>3.15</v>
      </c>
      <c r="D481" s="40" t="s">
        <v>28</v>
      </c>
      <c r="E481" s="28" t="s">
        <v>29</v>
      </c>
      <c r="F481" s="22">
        <v>2</v>
      </c>
      <c r="G481" s="22">
        <v>0.5</v>
      </c>
      <c r="H481" s="22">
        <v>14.3</v>
      </c>
      <c r="I481" s="23">
        <v>70</v>
      </c>
      <c r="J481" s="23">
        <v>10</v>
      </c>
      <c r="K481" s="23">
        <v>0</v>
      </c>
      <c r="L481" s="23">
        <v>0</v>
      </c>
      <c r="M481" s="24">
        <v>0.5</v>
      </c>
      <c r="N481" s="24">
        <v>0.08</v>
      </c>
      <c r="O481" s="24">
        <v>0</v>
      </c>
      <c r="P481" s="24">
        <v>0</v>
      </c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</row>
    <row r="482" spans="1:255" s="7" customFormat="1" ht="12.75" customHeight="1" x14ac:dyDescent="0.25">
      <c r="A482" s="21"/>
      <c r="B482" s="32"/>
      <c r="C482" s="50">
        <f>SUM(C477:C481)</f>
        <v>82.9</v>
      </c>
      <c r="D482" s="101" t="s">
        <v>30</v>
      </c>
      <c r="E482" s="73"/>
      <c r="F482" s="74">
        <f t="shared" ref="F482:P482" si="92">SUM(F477:F481)</f>
        <v>20.100000000000001</v>
      </c>
      <c r="G482" s="74">
        <f t="shared" si="92"/>
        <v>26.3</v>
      </c>
      <c r="H482" s="74">
        <f t="shared" si="92"/>
        <v>77.399999999999991</v>
      </c>
      <c r="I482" s="75">
        <f t="shared" si="92"/>
        <v>626</v>
      </c>
      <c r="J482" s="75">
        <f t="shared" si="92"/>
        <v>109</v>
      </c>
      <c r="K482" s="75">
        <f t="shared" si="92"/>
        <v>78</v>
      </c>
      <c r="L482" s="75">
        <f t="shared" si="92"/>
        <v>287</v>
      </c>
      <c r="M482" s="76">
        <f t="shared" si="92"/>
        <v>7.81</v>
      </c>
      <c r="N482" s="76">
        <f t="shared" si="92"/>
        <v>0.318</v>
      </c>
      <c r="O482" s="76">
        <f t="shared" si="92"/>
        <v>35.729999999999997</v>
      </c>
      <c r="P482" s="76">
        <f t="shared" si="92"/>
        <v>1.2999999999999999E-2</v>
      </c>
    </row>
    <row r="483" spans="1:255" ht="12.75" customHeight="1" x14ac:dyDescent="0.25">
      <c r="A483" s="21"/>
      <c r="B483" s="32"/>
      <c r="C483" s="33"/>
      <c r="D483" s="100" t="s">
        <v>31</v>
      </c>
      <c r="E483" s="73"/>
      <c r="F483" s="78"/>
      <c r="G483" s="78"/>
      <c r="H483" s="78"/>
      <c r="I483" s="79"/>
      <c r="J483" s="79"/>
      <c r="K483" s="79"/>
      <c r="L483" s="79"/>
      <c r="M483" s="80"/>
      <c r="N483" s="80"/>
      <c r="O483" s="80"/>
      <c r="P483" s="80"/>
    </row>
    <row r="484" spans="1:255" ht="25.5" customHeight="1" x14ac:dyDescent="0.25">
      <c r="A484" s="21">
        <v>101</v>
      </c>
      <c r="B484" s="32">
        <v>14.66</v>
      </c>
      <c r="C484" s="33">
        <v>20.57</v>
      </c>
      <c r="D484" s="39" t="s">
        <v>150</v>
      </c>
      <c r="E484" s="28" t="s">
        <v>151</v>
      </c>
      <c r="F484" s="22">
        <v>6.1</v>
      </c>
      <c r="G484" s="22">
        <v>7.7</v>
      </c>
      <c r="H484" s="22">
        <v>16.8</v>
      </c>
      <c r="I484" s="23">
        <v>161</v>
      </c>
      <c r="J484" s="23">
        <v>8</v>
      </c>
      <c r="K484" s="23">
        <v>20</v>
      </c>
      <c r="L484" s="23">
        <v>51</v>
      </c>
      <c r="M484" s="24">
        <v>0.73</v>
      </c>
      <c r="N484" s="24">
        <v>0.09</v>
      </c>
      <c r="O484" s="24">
        <v>7.5</v>
      </c>
      <c r="P484" s="24">
        <v>0</v>
      </c>
    </row>
    <row r="485" spans="1:255" ht="12.75" customHeight="1" x14ac:dyDescent="0.25">
      <c r="A485" s="21" t="s">
        <v>94</v>
      </c>
      <c r="B485" s="32">
        <v>32.54</v>
      </c>
      <c r="C485" s="33">
        <v>60.88</v>
      </c>
      <c r="D485" s="39" t="s">
        <v>95</v>
      </c>
      <c r="E485" s="28" t="s">
        <v>35</v>
      </c>
      <c r="F485" s="22">
        <v>24</v>
      </c>
      <c r="G485" s="22">
        <v>16.7</v>
      </c>
      <c r="H485" s="22">
        <v>12.4</v>
      </c>
      <c r="I485" s="23">
        <v>296</v>
      </c>
      <c r="J485" s="23">
        <v>17</v>
      </c>
      <c r="K485" s="23">
        <v>89</v>
      </c>
      <c r="L485" s="23">
        <v>173</v>
      </c>
      <c r="M485" s="24">
        <v>2.11</v>
      </c>
      <c r="N485" s="24">
        <v>0.11</v>
      </c>
      <c r="O485" s="24">
        <v>1.66</v>
      </c>
      <c r="P485" s="24">
        <v>8.4000000000000005E-2</v>
      </c>
    </row>
    <row r="486" spans="1:255" ht="12.75" customHeight="1" x14ac:dyDescent="0.25">
      <c r="A486" s="21">
        <v>309</v>
      </c>
      <c r="B486" s="32">
        <v>6.87</v>
      </c>
      <c r="C486" s="33">
        <v>8.6300000000000008</v>
      </c>
      <c r="D486" s="39" t="s">
        <v>71</v>
      </c>
      <c r="E486" s="28" t="s">
        <v>37</v>
      </c>
      <c r="F486" s="22">
        <v>6.5</v>
      </c>
      <c r="G486" s="22">
        <v>5.7</v>
      </c>
      <c r="H486" s="22">
        <v>33.5</v>
      </c>
      <c r="I486" s="23">
        <v>212</v>
      </c>
      <c r="J486" s="23">
        <v>8</v>
      </c>
      <c r="K486" s="23">
        <v>9</v>
      </c>
      <c r="L486" s="23">
        <v>42</v>
      </c>
      <c r="M486" s="24">
        <v>0.91</v>
      </c>
      <c r="N486" s="24">
        <v>7.0000000000000007E-2</v>
      </c>
      <c r="O486" s="24">
        <v>0</v>
      </c>
      <c r="P486" s="24">
        <v>0.03</v>
      </c>
    </row>
    <row r="487" spans="1:255" ht="12.75" customHeight="1" x14ac:dyDescent="0.25">
      <c r="A487" s="32">
        <v>71</v>
      </c>
      <c r="B487" s="32">
        <v>8.3000000000000007</v>
      </c>
      <c r="C487" s="33">
        <v>10.62</v>
      </c>
      <c r="D487" s="39" t="s">
        <v>72</v>
      </c>
      <c r="E487" s="35" t="s">
        <v>127</v>
      </c>
      <c r="F487" s="36">
        <v>0.8</v>
      </c>
      <c r="G487" s="36">
        <v>0.14000000000000001</v>
      </c>
      <c r="H487" s="36">
        <v>2.7</v>
      </c>
      <c r="I487" s="37">
        <v>15</v>
      </c>
      <c r="J487" s="37">
        <v>10</v>
      </c>
      <c r="K487" s="37">
        <v>14</v>
      </c>
      <c r="L487" s="37">
        <v>18</v>
      </c>
      <c r="M487" s="33">
        <v>0.63</v>
      </c>
      <c r="N487" s="33">
        <v>0.04</v>
      </c>
      <c r="O487" s="33">
        <v>17.5</v>
      </c>
      <c r="P487" s="33">
        <v>0</v>
      </c>
    </row>
    <row r="488" spans="1:255" ht="12.75" customHeight="1" x14ac:dyDescent="0.25">
      <c r="A488" s="21">
        <v>342</v>
      </c>
      <c r="B488" s="32">
        <v>4.08</v>
      </c>
      <c r="C488" s="33">
        <v>4.74</v>
      </c>
      <c r="D488" s="58" t="s">
        <v>82</v>
      </c>
      <c r="E488" s="28" t="s">
        <v>25</v>
      </c>
      <c r="F488" s="22">
        <v>0.2</v>
      </c>
      <c r="G488" s="22">
        <v>0.2</v>
      </c>
      <c r="H488" s="22">
        <v>13.9</v>
      </c>
      <c r="I488" s="23">
        <v>58</v>
      </c>
      <c r="J488" s="23">
        <v>7</v>
      </c>
      <c r="K488" s="23">
        <v>4</v>
      </c>
      <c r="L488" s="23">
        <v>4</v>
      </c>
      <c r="M488" s="24">
        <v>0.9</v>
      </c>
      <c r="N488" s="24">
        <v>0</v>
      </c>
      <c r="O488" s="24">
        <v>4.0999999999999996</v>
      </c>
      <c r="P488" s="24">
        <v>0</v>
      </c>
    </row>
    <row r="489" spans="1:255" ht="25.5" customHeight="1" x14ac:dyDescent="0.25">
      <c r="A489" s="21"/>
      <c r="B489" s="32">
        <v>2.92</v>
      </c>
      <c r="C489" s="33">
        <v>4.92</v>
      </c>
      <c r="D489" s="40" t="s">
        <v>39</v>
      </c>
      <c r="E489" s="28" t="s">
        <v>40</v>
      </c>
      <c r="F489" s="22">
        <v>3.8</v>
      </c>
      <c r="G489" s="22">
        <v>0.8</v>
      </c>
      <c r="H489" s="22">
        <v>25.1</v>
      </c>
      <c r="I489" s="23">
        <v>123</v>
      </c>
      <c r="J489" s="23">
        <v>28</v>
      </c>
      <c r="K489" s="23">
        <v>0</v>
      </c>
      <c r="L489" s="23">
        <v>0</v>
      </c>
      <c r="M489" s="24">
        <v>1.48</v>
      </c>
      <c r="N489" s="24">
        <v>0.17</v>
      </c>
      <c r="O489" s="24">
        <v>0</v>
      </c>
      <c r="P489" s="24">
        <v>0</v>
      </c>
    </row>
    <row r="490" spans="1:255" ht="12.75" customHeight="1" x14ac:dyDescent="0.25">
      <c r="A490" s="21"/>
      <c r="B490" s="32"/>
      <c r="C490" s="50">
        <f>SUM(C484:C489)</f>
        <v>110.36</v>
      </c>
      <c r="D490" s="101" t="s">
        <v>30</v>
      </c>
      <c r="E490" s="107"/>
      <c r="F490" s="74">
        <f t="shared" ref="F490:P490" si="93">SUM(F484:F489)</f>
        <v>41.4</v>
      </c>
      <c r="G490" s="74">
        <f t="shared" si="93"/>
        <v>31.24</v>
      </c>
      <c r="H490" s="74">
        <f t="shared" si="93"/>
        <v>104.4</v>
      </c>
      <c r="I490" s="75">
        <f t="shared" si="93"/>
        <v>865</v>
      </c>
      <c r="J490" s="75">
        <f t="shared" si="93"/>
        <v>78</v>
      </c>
      <c r="K490" s="75">
        <f t="shared" si="93"/>
        <v>136</v>
      </c>
      <c r="L490" s="75">
        <f t="shared" si="93"/>
        <v>288</v>
      </c>
      <c r="M490" s="76">
        <f t="shared" si="93"/>
        <v>6.76</v>
      </c>
      <c r="N490" s="76">
        <f t="shared" si="93"/>
        <v>0.48</v>
      </c>
      <c r="O490" s="76">
        <f t="shared" si="93"/>
        <v>30.759999999999998</v>
      </c>
      <c r="P490" s="76">
        <f t="shared" si="93"/>
        <v>0.114</v>
      </c>
    </row>
    <row r="491" spans="1:255" ht="12.75" customHeight="1" x14ac:dyDescent="0.25">
      <c r="A491" s="21"/>
      <c r="B491" s="32"/>
      <c r="C491" s="33"/>
      <c r="D491" s="27" t="s">
        <v>41</v>
      </c>
      <c r="E491" s="28"/>
      <c r="F491" s="22"/>
      <c r="G491" s="22"/>
      <c r="H491" s="22"/>
      <c r="I491" s="23"/>
      <c r="J491" s="23"/>
      <c r="K491" s="23"/>
      <c r="L491" s="23"/>
      <c r="M491" s="24"/>
      <c r="N491" s="24"/>
      <c r="O491" s="24"/>
      <c r="P491" s="24"/>
    </row>
    <row r="492" spans="1:255" ht="12.75" customHeight="1" x14ac:dyDescent="0.25">
      <c r="A492" s="21"/>
      <c r="B492" s="51"/>
      <c r="C492" s="33">
        <v>29.62</v>
      </c>
      <c r="D492" s="39" t="s">
        <v>113</v>
      </c>
      <c r="E492" s="35" t="s">
        <v>25</v>
      </c>
      <c r="F492" s="36">
        <v>2</v>
      </c>
      <c r="G492" s="36">
        <v>1</v>
      </c>
      <c r="H492" s="36">
        <v>22</v>
      </c>
      <c r="I492" s="37">
        <v>100</v>
      </c>
      <c r="J492" s="37">
        <v>0</v>
      </c>
      <c r="K492" s="37">
        <v>0</v>
      </c>
      <c r="L492" s="37">
        <v>0</v>
      </c>
      <c r="M492" s="33">
        <v>0</v>
      </c>
      <c r="N492" s="33">
        <v>0</v>
      </c>
      <c r="O492" s="33">
        <v>0</v>
      </c>
      <c r="P492" s="33">
        <v>0</v>
      </c>
    </row>
    <row r="493" spans="1:255" ht="12.75" customHeight="1" x14ac:dyDescent="0.25">
      <c r="A493" s="32">
        <v>422</v>
      </c>
      <c r="B493" s="32"/>
      <c r="C493" s="33"/>
      <c r="D493" s="39" t="s">
        <v>114</v>
      </c>
      <c r="E493" s="35" t="s">
        <v>80</v>
      </c>
      <c r="F493" s="36">
        <v>6.8</v>
      </c>
      <c r="G493" s="22">
        <v>6.7</v>
      </c>
      <c r="H493" s="22">
        <v>40.700000000000003</v>
      </c>
      <c r="I493" s="23">
        <v>250</v>
      </c>
      <c r="J493" s="23">
        <v>13.8</v>
      </c>
      <c r="K493" s="23">
        <v>10</v>
      </c>
      <c r="L493" s="23">
        <v>54</v>
      </c>
      <c r="M493" s="24">
        <v>0.77</v>
      </c>
      <c r="N493" s="24">
        <v>0.08</v>
      </c>
      <c r="O493" s="24">
        <v>0</v>
      </c>
      <c r="P493" s="24">
        <v>1.2999999999999999E-2</v>
      </c>
    </row>
    <row r="494" spans="1:255" ht="12.75" customHeight="1" x14ac:dyDescent="0.25">
      <c r="A494" s="21"/>
      <c r="B494" s="49">
        <f>SUM(B492:B493)</f>
        <v>0</v>
      </c>
      <c r="C494" s="50">
        <f>SUM(C492:C493)</f>
        <v>29.62</v>
      </c>
      <c r="D494" s="43" t="s">
        <v>30</v>
      </c>
      <c r="E494" s="28"/>
      <c r="F494" s="45">
        <f t="shared" ref="F494:P494" si="94">SUM(F492:F493)</f>
        <v>8.8000000000000007</v>
      </c>
      <c r="G494" s="45">
        <f t="shared" si="94"/>
        <v>7.7</v>
      </c>
      <c r="H494" s="45">
        <f t="shared" si="94"/>
        <v>62.7</v>
      </c>
      <c r="I494" s="46">
        <f t="shared" si="94"/>
        <v>350</v>
      </c>
      <c r="J494" s="46">
        <f t="shared" si="94"/>
        <v>13.8</v>
      </c>
      <c r="K494" s="46">
        <f t="shared" si="94"/>
        <v>10</v>
      </c>
      <c r="L494" s="46">
        <f t="shared" si="94"/>
        <v>54</v>
      </c>
      <c r="M494" s="42">
        <f t="shared" si="94"/>
        <v>0.77</v>
      </c>
      <c r="N494" s="42">
        <f t="shared" si="94"/>
        <v>0.08</v>
      </c>
      <c r="O494" s="42">
        <f t="shared" si="94"/>
        <v>0</v>
      </c>
      <c r="P494" s="42">
        <f t="shared" si="94"/>
        <v>1.2999999999999999E-2</v>
      </c>
    </row>
    <row r="495" spans="1:255" ht="12.75" customHeight="1" x14ac:dyDescent="0.25">
      <c r="A495" s="21"/>
      <c r="B495" s="32"/>
      <c r="C495" s="32"/>
      <c r="D495" s="108" t="s">
        <v>47</v>
      </c>
      <c r="E495" s="109"/>
      <c r="F495" s="69">
        <f t="shared" ref="F495:P495" si="95">F482+F490</f>
        <v>61.5</v>
      </c>
      <c r="G495" s="69">
        <f t="shared" si="95"/>
        <v>57.54</v>
      </c>
      <c r="H495" s="69">
        <f t="shared" si="95"/>
        <v>181.8</v>
      </c>
      <c r="I495" s="70">
        <f t="shared" si="95"/>
        <v>1491</v>
      </c>
      <c r="J495" s="70">
        <f t="shared" si="95"/>
        <v>187</v>
      </c>
      <c r="K495" s="70">
        <f t="shared" si="95"/>
        <v>214</v>
      </c>
      <c r="L495" s="70">
        <f t="shared" si="95"/>
        <v>575</v>
      </c>
      <c r="M495" s="71">
        <f t="shared" si="95"/>
        <v>14.57</v>
      </c>
      <c r="N495" s="71">
        <f t="shared" si="95"/>
        <v>0.79800000000000004</v>
      </c>
      <c r="O495" s="71">
        <f t="shared" si="95"/>
        <v>66.489999999999995</v>
      </c>
      <c r="P495" s="71">
        <f t="shared" si="95"/>
        <v>0.127</v>
      </c>
    </row>
    <row r="496" spans="1:255" ht="12.75" customHeight="1" x14ac:dyDescent="0.25">
      <c r="A496" s="21"/>
      <c r="B496" s="21"/>
      <c r="C496" s="21"/>
      <c r="D496" s="25" t="s">
        <v>207</v>
      </c>
      <c r="E496" s="28"/>
      <c r="F496" s="110">
        <f t="shared" ref="F496:P496" si="96">F22+F41+F64+F84+F104+F124+F145+F165+F186+F206+F226+F246+F266+F287+F308+F330+F350+F370+F390+F411+F431+F453+F474+F495</f>
        <v>1495.4</v>
      </c>
      <c r="G496" s="110">
        <f t="shared" si="96"/>
        <v>1470.0399999999997</v>
      </c>
      <c r="H496" s="110">
        <f t="shared" si="96"/>
        <v>4925.2900000000009</v>
      </c>
      <c r="I496" s="110">
        <f t="shared" si="96"/>
        <v>39046</v>
      </c>
      <c r="J496" s="110">
        <f t="shared" si="96"/>
        <v>9755.6</v>
      </c>
      <c r="K496" s="110">
        <f t="shared" si="96"/>
        <v>4902</v>
      </c>
      <c r="L496" s="110">
        <f t="shared" si="96"/>
        <v>16227.6</v>
      </c>
      <c r="M496" s="110">
        <f t="shared" si="96"/>
        <v>303.29000000000002</v>
      </c>
      <c r="N496" s="110">
        <f t="shared" si="96"/>
        <v>20.109000000000002</v>
      </c>
      <c r="O496" s="110">
        <f t="shared" si="96"/>
        <v>984.84</v>
      </c>
      <c r="P496" s="110">
        <f t="shared" si="96"/>
        <v>13.372</v>
      </c>
    </row>
    <row r="497" spans="1:16" ht="14.25" customHeight="1" x14ac:dyDescent="0.25">
      <c r="A497" s="25"/>
      <c r="B497" s="25"/>
      <c r="C497" s="25"/>
      <c r="D497" s="111" t="s">
        <v>208</v>
      </c>
      <c r="E497" s="112"/>
      <c r="F497" s="113">
        <f t="shared" ref="F497:P497" si="97">F496/24</f>
        <v>62.308333333333337</v>
      </c>
      <c r="G497" s="113">
        <f t="shared" si="97"/>
        <v>61.251666666666658</v>
      </c>
      <c r="H497" s="113">
        <f t="shared" si="97"/>
        <v>205.22041666666669</v>
      </c>
      <c r="I497" s="114">
        <f t="shared" si="97"/>
        <v>1626.9166666666667</v>
      </c>
      <c r="J497" s="113">
        <f t="shared" si="97"/>
        <v>406.48333333333335</v>
      </c>
      <c r="K497" s="113">
        <f t="shared" si="97"/>
        <v>204.25</v>
      </c>
      <c r="L497" s="113">
        <f t="shared" si="97"/>
        <v>676.15</v>
      </c>
      <c r="M497" s="113">
        <f t="shared" si="97"/>
        <v>12.637083333333335</v>
      </c>
      <c r="N497" s="113">
        <f t="shared" si="97"/>
        <v>0.83787500000000004</v>
      </c>
      <c r="O497" s="113">
        <f t="shared" si="97"/>
        <v>41.035000000000004</v>
      </c>
      <c r="P497" s="113">
        <f t="shared" si="97"/>
        <v>0.5571666666666667</v>
      </c>
    </row>
    <row r="498" spans="1:16" ht="14.2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4.25" customHeight="1" x14ac:dyDescent="0.25">
      <c r="A500" s="1" t="s">
        <v>209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8">
    <mergeCell ref="J1:M1"/>
    <mergeCell ref="N1:P1"/>
    <mergeCell ref="A500:P500"/>
    <mergeCell ref="A1:A2"/>
    <mergeCell ref="D1:D2"/>
    <mergeCell ref="E1:E2"/>
    <mergeCell ref="F1:H1"/>
    <mergeCell ref="I1:I2"/>
  </mergeCells>
  <printOptions horizontalCentered="1"/>
  <pageMargins left="0.196527777777778" right="0.23611111111111099" top="0.43333333333333302" bottom="0.23611111111111099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82"/>
  <sheetViews>
    <sheetView tabSelected="1" zoomScale="110" zoomScaleNormal="110" workbookViewId="0">
      <pane ySplit="2" topLeftCell="A435" activePane="bottomLeft" state="frozen"/>
      <selection pane="bottomLeft" activeCell="B413" sqref="B413"/>
    </sheetView>
  </sheetViews>
  <sheetFormatPr defaultRowHeight="15" x14ac:dyDescent="0.25"/>
  <cols>
    <col min="1" max="1" width="8.5703125" style="7"/>
    <col min="2" max="2" width="51.85546875" style="7" customWidth="1"/>
    <col min="3" max="3" width="11.7109375" style="115" customWidth="1"/>
    <col min="4" max="5" width="7" style="9"/>
    <col min="6" max="6" width="7.28515625" style="9"/>
    <col min="7" max="7" width="7.140625" style="10"/>
    <col min="8" max="9" width="5.5703125" style="10"/>
    <col min="10" max="10" width="6.5703125" style="10"/>
    <col min="11" max="11" width="6" style="11"/>
    <col min="12" max="12" width="5" style="11"/>
    <col min="13" max="13" width="6.42578125" style="11"/>
    <col min="14" max="14" width="5" style="11"/>
    <col min="15" max="253" width="8" style="7"/>
    <col min="254" max="1023" width="8.7109375"/>
  </cols>
  <sheetData>
    <row r="1" spans="1:254" ht="12.75" customHeight="1" x14ac:dyDescent="0.25">
      <c r="A1" s="6" t="s">
        <v>0</v>
      </c>
      <c r="B1" s="5" t="s">
        <v>1</v>
      </c>
      <c r="C1" s="3" t="s">
        <v>2</v>
      </c>
      <c r="D1" s="4" t="s">
        <v>3</v>
      </c>
      <c r="E1" s="4"/>
      <c r="F1" s="4"/>
      <c r="G1" s="3" t="s">
        <v>4</v>
      </c>
      <c r="H1" s="3" t="s">
        <v>5</v>
      </c>
      <c r="I1" s="3"/>
      <c r="J1" s="3"/>
      <c r="K1" s="3"/>
      <c r="L1" s="2" t="s">
        <v>6</v>
      </c>
      <c r="M1" s="2"/>
      <c r="N1" s="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4" ht="34.15" customHeight="1" x14ac:dyDescent="0.25">
      <c r="A2" s="6"/>
      <c r="B2" s="5"/>
      <c r="C2" s="3"/>
      <c r="D2" s="14" t="s">
        <v>9</v>
      </c>
      <c r="E2" s="14" t="s">
        <v>10</v>
      </c>
      <c r="F2" s="14" t="s">
        <v>11</v>
      </c>
      <c r="G2" s="3"/>
      <c r="H2" s="15" t="s">
        <v>12</v>
      </c>
      <c r="I2" s="15" t="s">
        <v>13</v>
      </c>
      <c r="J2" s="15" t="s">
        <v>14</v>
      </c>
      <c r="K2" s="16" t="s">
        <v>15</v>
      </c>
      <c r="L2" s="18" t="s">
        <v>16</v>
      </c>
      <c r="M2" s="16" t="s">
        <v>17</v>
      </c>
      <c r="N2" s="16" t="s">
        <v>18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4" ht="14.25" customHeight="1" x14ac:dyDescent="0.25">
      <c r="A3" s="19"/>
      <c r="B3" s="20" t="s">
        <v>19</v>
      </c>
      <c r="C3" s="23"/>
      <c r="D3" s="22"/>
      <c r="E3" s="22"/>
      <c r="F3" s="22"/>
      <c r="G3" s="23"/>
      <c r="H3" s="23"/>
      <c r="I3" s="23"/>
      <c r="J3" s="23"/>
      <c r="K3" s="24"/>
      <c r="L3" s="24"/>
      <c r="M3" s="24"/>
      <c r="N3" s="2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4" ht="14.25" customHeight="1" x14ac:dyDescent="0.25">
      <c r="A4" s="25"/>
      <c r="B4" s="26" t="s">
        <v>20</v>
      </c>
      <c r="C4" s="23"/>
      <c r="D4" s="22"/>
      <c r="E4" s="22"/>
      <c r="F4" s="22"/>
      <c r="G4" s="23"/>
      <c r="H4" s="23"/>
      <c r="I4" s="23"/>
      <c r="J4" s="23"/>
      <c r="K4" s="24"/>
      <c r="L4" s="24"/>
      <c r="M4" s="24"/>
      <c r="N4" s="2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4" ht="14.25" customHeight="1" x14ac:dyDescent="0.25">
      <c r="A5" s="21"/>
      <c r="B5" s="27" t="s">
        <v>49</v>
      </c>
      <c r="C5" s="46"/>
      <c r="D5" s="29"/>
      <c r="E5" s="29"/>
      <c r="F5" s="29"/>
      <c r="G5" s="30"/>
      <c r="H5" s="30"/>
      <c r="I5" s="30"/>
      <c r="J5" s="30"/>
      <c r="K5" s="31"/>
      <c r="L5" s="31"/>
      <c r="M5" s="31"/>
      <c r="N5" s="3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4" ht="14.25" customHeight="1" x14ac:dyDescent="0.25">
      <c r="A6" s="32">
        <v>14</v>
      </c>
      <c r="B6" s="34" t="s">
        <v>210</v>
      </c>
      <c r="C6" s="96">
        <v>10</v>
      </c>
      <c r="D6" s="36">
        <v>0.1</v>
      </c>
      <c r="E6" s="36">
        <v>7.3</v>
      </c>
      <c r="F6" s="36">
        <v>0.1</v>
      </c>
      <c r="G6" s="37">
        <v>66</v>
      </c>
      <c r="H6" s="37">
        <v>2</v>
      </c>
      <c r="I6" s="37">
        <v>0</v>
      </c>
      <c r="J6" s="37">
        <v>3</v>
      </c>
      <c r="K6" s="33">
        <v>0</v>
      </c>
      <c r="L6" s="33">
        <v>0</v>
      </c>
      <c r="M6" s="33">
        <v>0</v>
      </c>
      <c r="N6" s="3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4" ht="14.25" customHeight="1" x14ac:dyDescent="0.25">
      <c r="A7" s="32">
        <v>211</v>
      </c>
      <c r="B7" s="38" t="s">
        <v>24</v>
      </c>
      <c r="C7" s="96">
        <v>200</v>
      </c>
      <c r="D7" s="36">
        <v>24</v>
      </c>
      <c r="E7" s="36">
        <v>30.1</v>
      </c>
      <c r="F7" s="36">
        <v>4.4000000000000004</v>
      </c>
      <c r="G7" s="37">
        <v>385</v>
      </c>
      <c r="H7" s="37">
        <v>460</v>
      </c>
      <c r="I7" s="37">
        <v>41</v>
      </c>
      <c r="J7" s="37">
        <v>487</v>
      </c>
      <c r="K7" s="33">
        <v>3.2</v>
      </c>
      <c r="L7" s="33">
        <v>0.03</v>
      </c>
      <c r="M7" s="33">
        <v>0.9</v>
      </c>
      <c r="N7" s="33">
        <v>3.0000000000000001E-3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4" ht="14.25" customHeight="1" x14ac:dyDescent="0.25">
      <c r="A8" s="32">
        <v>377</v>
      </c>
      <c r="B8" s="39" t="s">
        <v>54</v>
      </c>
      <c r="C8" s="96" t="s">
        <v>55</v>
      </c>
      <c r="D8" s="36">
        <v>0.3</v>
      </c>
      <c r="E8" s="36">
        <v>0.1</v>
      </c>
      <c r="F8" s="36">
        <v>10.3</v>
      </c>
      <c r="G8" s="37">
        <v>43</v>
      </c>
      <c r="H8" s="37">
        <v>8</v>
      </c>
      <c r="I8" s="37">
        <v>5</v>
      </c>
      <c r="J8" s="37">
        <v>10</v>
      </c>
      <c r="K8" s="33">
        <v>0.89</v>
      </c>
      <c r="L8" s="33">
        <v>0</v>
      </c>
      <c r="M8" s="33">
        <v>2.9</v>
      </c>
      <c r="N8" s="3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4" ht="14.25" customHeight="1" x14ac:dyDescent="0.25">
      <c r="A9" s="21"/>
      <c r="B9" s="40" t="s">
        <v>28</v>
      </c>
      <c r="C9" s="41">
        <v>25</v>
      </c>
      <c r="D9" s="22">
        <v>2</v>
      </c>
      <c r="E9" s="22">
        <v>0.5</v>
      </c>
      <c r="F9" s="22">
        <v>14.3</v>
      </c>
      <c r="G9" s="23">
        <v>70</v>
      </c>
      <c r="H9" s="23">
        <v>10</v>
      </c>
      <c r="I9" s="23">
        <v>0</v>
      </c>
      <c r="J9" s="23">
        <v>0</v>
      </c>
      <c r="K9" s="24">
        <v>0.5</v>
      </c>
      <c r="L9" s="24">
        <v>0.08</v>
      </c>
      <c r="M9" s="24">
        <v>0</v>
      </c>
      <c r="N9" s="24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4" ht="14.25" customHeight="1" x14ac:dyDescent="0.25">
      <c r="A10" s="21"/>
      <c r="B10" s="43" t="s">
        <v>30</v>
      </c>
      <c r="C10" s="116"/>
      <c r="D10" s="45">
        <f t="shared" ref="D10:N10" si="0">SUM(D6:D9)</f>
        <v>26.400000000000002</v>
      </c>
      <c r="E10" s="45">
        <f t="shared" si="0"/>
        <v>38</v>
      </c>
      <c r="F10" s="45">
        <f t="shared" si="0"/>
        <v>29.1</v>
      </c>
      <c r="G10" s="45">
        <f t="shared" si="0"/>
        <v>564</v>
      </c>
      <c r="H10" s="46">
        <f t="shared" si="0"/>
        <v>480</v>
      </c>
      <c r="I10" s="46">
        <f t="shared" si="0"/>
        <v>46</v>
      </c>
      <c r="J10" s="46">
        <f t="shared" si="0"/>
        <v>500</v>
      </c>
      <c r="K10" s="42">
        <f t="shared" si="0"/>
        <v>4.59</v>
      </c>
      <c r="L10" s="42">
        <f t="shared" si="0"/>
        <v>0.11</v>
      </c>
      <c r="M10" s="42">
        <f t="shared" si="0"/>
        <v>3.8</v>
      </c>
      <c r="N10" s="42">
        <f t="shared" si="0"/>
        <v>3.0000000000000001E-3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4" ht="14.25" customHeight="1" x14ac:dyDescent="0.25">
      <c r="A11" s="21"/>
      <c r="B11" s="27" t="s">
        <v>31</v>
      </c>
      <c r="C11" s="46"/>
      <c r="D11" s="22"/>
      <c r="E11" s="22"/>
      <c r="F11" s="22"/>
      <c r="G11" s="23"/>
      <c r="H11" s="23"/>
      <c r="I11" s="23"/>
      <c r="J11" s="23"/>
      <c r="K11" s="24"/>
      <c r="L11" s="24"/>
      <c r="M11" s="24"/>
      <c r="N11" s="2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4" s="47" customFormat="1" ht="14.25" customHeight="1" x14ac:dyDescent="0.25">
      <c r="A12" s="32">
        <v>112</v>
      </c>
      <c r="B12" s="38" t="s">
        <v>32</v>
      </c>
      <c r="C12" s="96" t="s">
        <v>33</v>
      </c>
      <c r="D12" s="22">
        <v>4.8</v>
      </c>
      <c r="E12" s="22">
        <v>4</v>
      </c>
      <c r="F12" s="22">
        <v>14</v>
      </c>
      <c r="G12" s="23">
        <v>111</v>
      </c>
      <c r="H12" s="23">
        <v>9</v>
      </c>
      <c r="I12" s="23">
        <v>18</v>
      </c>
      <c r="J12" s="23">
        <v>73</v>
      </c>
      <c r="K12" s="24">
        <v>1</v>
      </c>
      <c r="L12" s="24">
        <v>0.09</v>
      </c>
      <c r="M12" s="24">
        <v>5.2</v>
      </c>
      <c r="N12" s="24">
        <v>0</v>
      </c>
      <c r="IT12" s="48"/>
    </row>
    <row r="13" spans="1:254" ht="12.75" customHeight="1" x14ac:dyDescent="0.25">
      <c r="A13" s="32">
        <v>260</v>
      </c>
      <c r="B13" s="38" t="s">
        <v>236</v>
      </c>
      <c r="C13" s="96">
        <v>100</v>
      </c>
      <c r="D13" s="36">
        <v>6.4</v>
      </c>
      <c r="E13" s="36">
        <v>9.5</v>
      </c>
      <c r="F13" s="36">
        <v>2.6</v>
      </c>
      <c r="G13" s="37">
        <v>134</v>
      </c>
      <c r="H13" s="37">
        <v>16</v>
      </c>
      <c r="I13" s="37">
        <v>16</v>
      </c>
      <c r="J13" s="37">
        <v>23</v>
      </c>
      <c r="K13" s="33">
        <v>1.1000000000000001</v>
      </c>
      <c r="L13" s="33">
        <v>0.1</v>
      </c>
      <c r="M13" s="33">
        <v>0.6</v>
      </c>
      <c r="N13" s="3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 s="48"/>
    </row>
    <row r="14" spans="1:254" s="7" customFormat="1" ht="12.75" customHeight="1" x14ac:dyDescent="0.25">
      <c r="A14" s="21">
        <v>302</v>
      </c>
      <c r="B14" s="40" t="s">
        <v>36</v>
      </c>
      <c r="C14" s="96">
        <v>180</v>
      </c>
      <c r="D14" s="22">
        <v>10.199999999999999</v>
      </c>
      <c r="E14" s="22">
        <v>8.8000000000000007</v>
      </c>
      <c r="F14" s="22">
        <v>44.1</v>
      </c>
      <c r="G14" s="23">
        <v>296</v>
      </c>
      <c r="H14" s="23">
        <v>18</v>
      </c>
      <c r="I14" s="23">
        <v>161</v>
      </c>
      <c r="J14" s="23">
        <v>242</v>
      </c>
      <c r="K14" s="24">
        <v>5.4</v>
      </c>
      <c r="L14" s="24">
        <v>0.25</v>
      </c>
      <c r="M14" s="24">
        <v>0</v>
      </c>
      <c r="N14" s="24">
        <v>0.03</v>
      </c>
    </row>
    <row r="15" spans="1:254" s="47" customFormat="1" ht="14.25" customHeight="1" x14ac:dyDescent="0.25">
      <c r="A15" s="21">
        <v>348</v>
      </c>
      <c r="B15" s="58" t="s">
        <v>128</v>
      </c>
      <c r="C15" s="46">
        <v>200</v>
      </c>
      <c r="D15" s="22">
        <v>1</v>
      </c>
      <c r="E15" s="22">
        <v>0</v>
      </c>
      <c r="F15" s="22">
        <v>13.2</v>
      </c>
      <c r="G15" s="23">
        <v>86</v>
      </c>
      <c r="H15" s="23">
        <v>33</v>
      </c>
      <c r="I15" s="23">
        <v>21</v>
      </c>
      <c r="J15" s="23">
        <v>29</v>
      </c>
      <c r="K15" s="24">
        <v>0.69</v>
      </c>
      <c r="L15" s="24">
        <v>0.02</v>
      </c>
      <c r="M15" s="24">
        <v>0.89</v>
      </c>
      <c r="N15" s="24">
        <v>0</v>
      </c>
      <c r="IT15" s="48"/>
    </row>
    <row r="16" spans="1:254" s="7" customFormat="1" ht="25.5" customHeight="1" x14ac:dyDescent="0.25">
      <c r="A16" s="21"/>
      <c r="B16" s="40" t="s">
        <v>39</v>
      </c>
      <c r="C16" s="46" t="s">
        <v>40</v>
      </c>
      <c r="D16" s="22">
        <v>3.8</v>
      </c>
      <c r="E16" s="22">
        <v>0.8</v>
      </c>
      <c r="F16" s="22">
        <v>25.1</v>
      </c>
      <c r="G16" s="23">
        <v>123</v>
      </c>
      <c r="H16" s="23">
        <v>28</v>
      </c>
      <c r="I16" s="23">
        <v>0</v>
      </c>
      <c r="J16" s="23">
        <v>0</v>
      </c>
      <c r="K16" s="24">
        <v>1.48</v>
      </c>
      <c r="L16" s="24">
        <v>0.17</v>
      </c>
      <c r="M16" s="24">
        <v>0</v>
      </c>
      <c r="N16" s="24">
        <v>0</v>
      </c>
    </row>
    <row r="17" spans="1:254" s="124" customFormat="1" ht="14.25" customHeight="1" x14ac:dyDescent="0.25">
      <c r="A17" s="117"/>
      <c r="B17" s="118" t="s">
        <v>30</v>
      </c>
      <c r="C17" s="119"/>
      <c r="D17" s="120">
        <f t="shared" ref="D17:N17" si="1">SUM(D12:D16)</f>
        <v>26.2</v>
      </c>
      <c r="E17" s="120">
        <f t="shared" si="1"/>
        <v>23.1</v>
      </c>
      <c r="F17" s="120">
        <f t="shared" si="1"/>
        <v>99</v>
      </c>
      <c r="G17" s="120">
        <f t="shared" si="1"/>
        <v>750</v>
      </c>
      <c r="H17" s="121">
        <f t="shared" si="1"/>
        <v>104</v>
      </c>
      <c r="I17" s="121">
        <f t="shared" si="1"/>
        <v>216</v>
      </c>
      <c r="J17" s="121">
        <f t="shared" si="1"/>
        <v>367</v>
      </c>
      <c r="K17" s="122">
        <f t="shared" si="1"/>
        <v>9.67</v>
      </c>
      <c r="L17" s="122">
        <f t="shared" si="1"/>
        <v>0.63</v>
      </c>
      <c r="M17" s="122">
        <f t="shared" si="1"/>
        <v>6.6899999999999995</v>
      </c>
      <c r="N17" s="122">
        <f t="shared" si="1"/>
        <v>0.03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</row>
    <row r="18" spans="1:254" s="126" customFormat="1" ht="14.25" customHeight="1" x14ac:dyDescent="0.25">
      <c r="A18" s="32"/>
      <c r="B18" s="27" t="s">
        <v>41</v>
      </c>
      <c r="C18" s="46"/>
      <c r="D18" s="22"/>
      <c r="E18" s="22"/>
      <c r="F18" s="22"/>
      <c r="G18" s="23"/>
      <c r="H18" s="23"/>
      <c r="I18" s="23"/>
      <c r="J18" s="23"/>
      <c r="K18" s="24"/>
      <c r="L18" s="24"/>
      <c r="M18" s="24"/>
      <c r="N18" s="24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</row>
    <row r="19" spans="1:254" ht="14.25" customHeight="1" x14ac:dyDescent="0.25">
      <c r="A19" s="33" t="s">
        <v>42</v>
      </c>
      <c r="B19" s="39" t="s">
        <v>43</v>
      </c>
      <c r="C19" s="49">
        <v>70</v>
      </c>
      <c r="D19" s="36">
        <v>9</v>
      </c>
      <c r="E19" s="36">
        <v>10.6</v>
      </c>
      <c r="F19" s="36">
        <v>19.5</v>
      </c>
      <c r="G19" s="37">
        <v>227</v>
      </c>
      <c r="H19" s="37">
        <v>181</v>
      </c>
      <c r="I19" s="37">
        <v>14</v>
      </c>
      <c r="J19" s="37">
        <v>126</v>
      </c>
      <c r="K19" s="33">
        <v>0.66</v>
      </c>
      <c r="L19" s="33">
        <v>0.06</v>
      </c>
      <c r="M19" s="33">
        <v>0.06</v>
      </c>
      <c r="N19" s="33">
        <v>0.09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</row>
    <row r="20" spans="1:254" ht="14.25" customHeight="1" x14ac:dyDescent="0.25">
      <c r="A20" s="32">
        <v>388</v>
      </c>
      <c r="B20" s="39" t="s">
        <v>68</v>
      </c>
      <c r="C20" s="49">
        <v>200</v>
      </c>
      <c r="D20" s="36">
        <v>0.7</v>
      </c>
      <c r="E20" s="36">
        <v>0.3</v>
      </c>
      <c r="F20" s="36">
        <v>24.6</v>
      </c>
      <c r="G20" s="37">
        <v>104</v>
      </c>
      <c r="H20" s="37">
        <v>10</v>
      </c>
      <c r="I20" s="37">
        <v>3</v>
      </c>
      <c r="J20" s="37">
        <v>3</v>
      </c>
      <c r="K20" s="33">
        <v>0.65</v>
      </c>
      <c r="L20" s="33">
        <v>0.01</v>
      </c>
      <c r="M20" s="33">
        <v>20</v>
      </c>
      <c r="N20" s="33">
        <v>0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</row>
    <row r="21" spans="1:254" ht="14.25" customHeight="1" x14ac:dyDescent="0.25">
      <c r="A21" s="32">
        <v>338</v>
      </c>
      <c r="B21" s="34" t="s">
        <v>74</v>
      </c>
      <c r="C21" s="49">
        <v>130</v>
      </c>
      <c r="D21" s="36">
        <v>0.5</v>
      </c>
      <c r="E21" s="36">
        <v>0.5</v>
      </c>
      <c r="F21" s="36">
        <v>12.7</v>
      </c>
      <c r="G21" s="37">
        <v>58</v>
      </c>
      <c r="H21" s="37">
        <v>21</v>
      </c>
      <c r="I21" s="37">
        <v>12</v>
      </c>
      <c r="J21" s="37">
        <v>14</v>
      </c>
      <c r="K21" s="33">
        <v>2.9</v>
      </c>
      <c r="L21" s="33">
        <v>0</v>
      </c>
      <c r="M21" s="33">
        <v>13</v>
      </c>
      <c r="N21" s="33">
        <v>0</v>
      </c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</row>
    <row r="22" spans="1:254" ht="14.25" customHeight="1" x14ac:dyDescent="0.25">
      <c r="A22" s="32"/>
      <c r="B22" s="43" t="s">
        <v>30</v>
      </c>
      <c r="C22" s="116"/>
      <c r="D22" s="45">
        <f t="shared" ref="D22:N22" si="2">SUM(D19:D21)</f>
        <v>10.199999999999999</v>
      </c>
      <c r="E22" s="45">
        <f t="shared" si="2"/>
        <v>11.4</v>
      </c>
      <c r="F22" s="45">
        <f t="shared" si="2"/>
        <v>56.8</v>
      </c>
      <c r="G22" s="45">
        <f t="shared" si="2"/>
        <v>389</v>
      </c>
      <c r="H22" s="46">
        <f t="shared" si="2"/>
        <v>212</v>
      </c>
      <c r="I22" s="46">
        <f t="shared" si="2"/>
        <v>29</v>
      </c>
      <c r="J22" s="46">
        <f t="shared" si="2"/>
        <v>143</v>
      </c>
      <c r="K22" s="42">
        <f t="shared" si="2"/>
        <v>4.21</v>
      </c>
      <c r="L22" s="42">
        <f t="shared" si="2"/>
        <v>6.9999999999999993E-2</v>
      </c>
      <c r="M22" s="42">
        <f t="shared" si="2"/>
        <v>33.06</v>
      </c>
      <c r="N22" s="42">
        <f t="shared" si="2"/>
        <v>0.09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</row>
    <row r="23" spans="1:254" ht="14.25" customHeight="1" x14ac:dyDescent="0.25">
      <c r="A23" s="21"/>
      <c r="B23" s="53" t="s">
        <v>47</v>
      </c>
      <c r="C23" s="55"/>
      <c r="D23" s="54">
        <f t="shared" ref="D23:N23" si="3">D10+D17+D22</f>
        <v>62.8</v>
      </c>
      <c r="E23" s="54">
        <f t="shared" si="3"/>
        <v>72.5</v>
      </c>
      <c r="F23" s="54">
        <f t="shared" si="3"/>
        <v>184.89999999999998</v>
      </c>
      <c r="G23" s="54">
        <f t="shared" si="3"/>
        <v>1703</v>
      </c>
      <c r="H23" s="55">
        <f t="shared" si="3"/>
        <v>796</v>
      </c>
      <c r="I23" s="55">
        <f t="shared" si="3"/>
        <v>291</v>
      </c>
      <c r="J23" s="55">
        <f t="shared" si="3"/>
        <v>1010</v>
      </c>
      <c r="K23" s="56">
        <f t="shared" si="3"/>
        <v>18.47</v>
      </c>
      <c r="L23" s="56">
        <f t="shared" si="3"/>
        <v>0.80999999999999994</v>
      </c>
      <c r="M23" s="56">
        <f t="shared" si="3"/>
        <v>43.55</v>
      </c>
      <c r="N23" s="56">
        <f t="shared" si="3"/>
        <v>0.123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4" ht="14.25" customHeight="1" x14ac:dyDescent="0.25">
      <c r="A24" s="21"/>
      <c r="B24" s="26" t="s">
        <v>48</v>
      </c>
      <c r="C24" s="46"/>
      <c r="D24" s="22"/>
      <c r="E24" s="22"/>
      <c r="F24" s="22"/>
      <c r="G24" s="23"/>
      <c r="H24" s="23"/>
      <c r="I24" s="23"/>
      <c r="J24" s="23"/>
      <c r="K24" s="24"/>
      <c r="L24" s="24"/>
      <c r="M24" s="24"/>
      <c r="N24" s="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4" ht="14.25" customHeight="1" x14ac:dyDescent="0.25">
      <c r="A25" s="21"/>
      <c r="B25" s="27" t="s">
        <v>237</v>
      </c>
      <c r="C25" s="46"/>
      <c r="D25" s="22"/>
      <c r="E25" s="22"/>
      <c r="F25" s="22"/>
      <c r="G25" s="23"/>
      <c r="H25" s="23"/>
      <c r="I25" s="23"/>
      <c r="J25" s="23"/>
      <c r="K25" s="24"/>
      <c r="L25" s="24"/>
      <c r="M25" s="24"/>
      <c r="N25" s="2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4" ht="14.25" customHeight="1" x14ac:dyDescent="0.25">
      <c r="A26" s="21">
        <v>14</v>
      </c>
      <c r="B26" s="40" t="s">
        <v>50</v>
      </c>
      <c r="C26" s="41">
        <v>10</v>
      </c>
      <c r="D26" s="22">
        <v>0.1</v>
      </c>
      <c r="E26" s="22">
        <v>6.2</v>
      </c>
      <c r="F26" s="22">
        <v>2.2000000000000002</v>
      </c>
      <c r="G26" s="23">
        <v>65</v>
      </c>
      <c r="H26" s="23">
        <v>0</v>
      </c>
      <c r="I26" s="23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4" s="7" customFormat="1" ht="15" customHeight="1" x14ac:dyDescent="0.25">
      <c r="A27" s="21">
        <v>223</v>
      </c>
      <c r="B27" s="40" t="s">
        <v>211</v>
      </c>
      <c r="C27" s="49" t="s">
        <v>53</v>
      </c>
      <c r="D27" s="22">
        <v>32.700000000000003</v>
      </c>
      <c r="E27" s="22">
        <v>24.2</v>
      </c>
      <c r="F27" s="22">
        <v>46.3</v>
      </c>
      <c r="G27" s="23">
        <v>533</v>
      </c>
      <c r="H27" s="23">
        <v>320</v>
      </c>
      <c r="I27" s="23">
        <v>49</v>
      </c>
      <c r="J27" s="23">
        <v>440</v>
      </c>
      <c r="K27" s="24">
        <v>1.3</v>
      </c>
      <c r="L27" s="24">
        <v>0.1</v>
      </c>
      <c r="M27" s="24">
        <v>0.9</v>
      </c>
      <c r="N27" s="24">
        <v>0.08</v>
      </c>
    </row>
    <row r="28" spans="1:254" ht="12.75" customHeight="1" x14ac:dyDescent="0.25">
      <c r="A28" s="32" t="s">
        <v>26</v>
      </c>
      <c r="B28" s="39" t="s">
        <v>27</v>
      </c>
      <c r="C28" s="96" t="s">
        <v>25</v>
      </c>
      <c r="D28" s="36">
        <v>2.2999999999999998</v>
      </c>
      <c r="E28" s="36">
        <v>1.4</v>
      </c>
      <c r="F28" s="36">
        <v>22</v>
      </c>
      <c r="G28" s="37">
        <v>110</v>
      </c>
      <c r="H28" s="37">
        <v>60</v>
      </c>
      <c r="I28" s="37">
        <v>7</v>
      </c>
      <c r="J28" s="37">
        <v>45</v>
      </c>
      <c r="K28" s="33">
        <v>0.1</v>
      </c>
      <c r="L28" s="33">
        <v>0.02</v>
      </c>
      <c r="M28" s="33">
        <v>0.65</v>
      </c>
      <c r="N28" s="33">
        <v>0.01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4" ht="14.25" customHeight="1" x14ac:dyDescent="0.25">
      <c r="A29" s="21"/>
      <c r="B29" s="40" t="s">
        <v>28</v>
      </c>
      <c r="C29" s="41">
        <v>25</v>
      </c>
      <c r="D29" s="22">
        <v>2</v>
      </c>
      <c r="E29" s="22">
        <v>0.5</v>
      </c>
      <c r="F29" s="22">
        <v>14.3</v>
      </c>
      <c r="G29" s="23">
        <v>70</v>
      </c>
      <c r="H29" s="23">
        <v>10</v>
      </c>
      <c r="I29" s="23">
        <v>0</v>
      </c>
      <c r="J29" s="23">
        <v>0</v>
      </c>
      <c r="K29" s="24">
        <v>0.5</v>
      </c>
      <c r="L29" s="24">
        <v>0.08</v>
      </c>
      <c r="M29" s="24">
        <v>0</v>
      </c>
      <c r="N29" s="24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4" ht="14.25" customHeight="1" x14ac:dyDescent="0.25">
      <c r="A30" s="21"/>
      <c r="B30" s="43" t="s">
        <v>30</v>
      </c>
      <c r="C30" s="116"/>
      <c r="D30" s="45">
        <f t="shared" ref="D30:N30" si="4">SUM(D26:D29)</f>
        <v>37.1</v>
      </c>
      <c r="E30" s="45">
        <f t="shared" si="4"/>
        <v>32.299999999999997</v>
      </c>
      <c r="F30" s="45">
        <f t="shared" si="4"/>
        <v>84.8</v>
      </c>
      <c r="G30" s="45">
        <f t="shared" si="4"/>
        <v>778</v>
      </c>
      <c r="H30" s="46">
        <f t="shared" si="4"/>
        <v>390</v>
      </c>
      <c r="I30" s="46">
        <f t="shared" si="4"/>
        <v>56</v>
      </c>
      <c r="J30" s="46">
        <f t="shared" si="4"/>
        <v>485</v>
      </c>
      <c r="K30" s="42">
        <f t="shared" si="4"/>
        <v>1.9000000000000001</v>
      </c>
      <c r="L30" s="42">
        <f t="shared" si="4"/>
        <v>0.2</v>
      </c>
      <c r="M30" s="42">
        <f t="shared" si="4"/>
        <v>1.55</v>
      </c>
      <c r="N30" s="42">
        <f t="shared" si="4"/>
        <v>0.09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4" ht="14.25" customHeight="1" x14ac:dyDescent="0.25">
      <c r="A31" s="21"/>
      <c r="B31" s="27" t="s">
        <v>238</v>
      </c>
      <c r="C31" s="46"/>
      <c r="D31" s="22"/>
      <c r="E31" s="22"/>
      <c r="F31" s="22"/>
      <c r="G31" s="23"/>
      <c r="H31" s="23"/>
      <c r="I31" s="23"/>
      <c r="J31" s="23"/>
      <c r="K31" s="24"/>
      <c r="L31" s="24"/>
      <c r="M31" s="24"/>
      <c r="N31" s="2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4" s="47" customFormat="1" ht="15" customHeight="1" x14ac:dyDescent="0.25">
      <c r="A32" s="32" t="s">
        <v>56</v>
      </c>
      <c r="B32" s="57" t="s">
        <v>57</v>
      </c>
      <c r="C32" s="96" t="s">
        <v>58</v>
      </c>
      <c r="D32" s="36">
        <v>7.5</v>
      </c>
      <c r="E32" s="36">
        <v>5.3</v>
      </c>
      <c r="F32" s="36">
        <v>8.6</v>
      </c>
      <c r="G32" s="37">
        <v>112</v>
      </c>
      <c r="H32" s="37">
        <v>35</v>
      </c>
      <c r="I32" s="37">
        <v>36</v>
      </c>
      <c r="J32" s="37">
        <v>78</v>
      </c>
      <c r="K32" s="33">
        <v>1.6</v>
      </c>
      <c r="L32" s="33">
        <v>7.0000000000000007E-2</v>
      </c>
      <c r="M32" s="33">
        <v>11.3</v>
      </c>
      <c r="N32" s="33">
        <v>0.02</v>
      </c>
      <c r="IT32" s="48"/>
    </row>
    <row r="33" spans="1:254" ht="16.5" customHeight="1" x14ac:dyDescent="0.25">
      <c r="A33" s="32" t="s">
        <v>59</v>
      </c>
      <c r="B33" s="34" t="s">
        <v>60</v>
      </c>
      <c r="C33" s="96" t="s">
        <v>61</v>
      </c>
      <c r="D33" s="36">
        <v>11.3</v>
      </c>
      <c r="E33" s="36">
        <v>11.8</v>
      </c>
      <c r="F33" s="36">
        <v>12.9</v>
      </c>
      <c r="G33" s="37">
        <v>202</v>
      </c>
      <c r="H33" s="37">
        <v>17</v>
      </c>
      <c r="I33" s="37">
        <v>15</v>
      </c>
      <c r="J33" s="37">
        <v>77</v>
      </c>
      <c r="K33" s="33">
        <v>0.8</v>
      </c>
      <c r="L33" s="33">
        <v>0.13</v>
      </c>
      <c r="M33" s="33">
        <v>0.95</v>
      </c>
      <c r="N33" s="33">
        <v>0.03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 s="48"/>
    </row>
    <row r="34" spans="1:254" s="7" customFormat="1" ht="12.75" customHeight="1" x14ac:dyDescent="0.25">
      <c r="A34" s="21">
        <v>312</v>
      </c>
      <c r="B34" s="40" t="s">
        <v>62</v>
      </c>
      <c r="C34" s="96" t="s">
        <v>37</v>
      </c>
      <c r="D34" s="22">
        <v>3.8</v>
      </c>
      <c r="E34" s="22">
        <v>6.3</v>
      </c>
      <c r="F34" s="22">
        <v>14.5</v>
      </c>
      <c r="G34" s="23">
        <v>130</v>
      </c>
      <c r="H34" s="23">
        <v>46</v>
      </c>
      <c r="I34" s="23">
        <v>33</v>
      </c>
      <c r="J34" s="23">
        <v>99</v>
      </c>
      <c r="K34" s="24">
        <v>1.18</v>
      </c>
      <c r="L34" s="24">
        <v>0.01</v>
      </c>
      <c r="M34" s="24">
        <v>0.36</v>
      </c>
      <c r="N34" s="24">
        <v>0.06</v>
      </c>
    </row>
    <row r="35" spans="1:254" ht="12.75" customHeight="1" x14ac:dyDescent="0.25">
      <c r="A35" s="21">
        <v>342</v>
      </c>
      <c r="B35" s="58" t="s">
        <v>82</v>
      </c>
      <c r="C35" s="46" t="s">
        <v>25</v>
      </c>
      <c r="D35" s="22">
        <v>0.2</v>
      </c>
      <c r="E35" s="22">
        <v>0.2</v>
      </c>
      <c r="F35" s="22">
        <v>13.9</v>
      </c>
      <c r="G35" s="23">
        <v>58</v>
      </c>
      <c r="H35" s="23">
        <v>7</v>
      </c>
      <c r="I35" s="23">
        <v>4</v>
      </c>
      <c r="J35" s="23">
        <v>4</v>
      </c>
      <c r="K35" s="24">
        <v>0.9</v>
      </c>
      <c r="L35" s="24">
        <v>0</v>
      </c>
      <c r="M35" s="24">
        <v>4.0999999999999996</v>
      </c>
      <c r="N35" s="24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4" ht="25.5" customHeight="1" x14ac:dyDescent="0.25">
      <c r="A36" s="21"/>
      <c r="B36" s="40" t="s">
        <v>39</v>
      </c>
      <c r="C36" s="46" t="s">
        <v>40</v>
      </c>
      <c r="D36" s="22">
        <v>3.8</v>
      </c>
      <c r="E36" s="22">
        <v>0.8</v>
      </c>
      <c r="F36" s="22">
        <v>25.1</v>
      </c>
      <c r="G36" s="23">
        <v>123</v>
      </c>
      <c r="H36" s="23">
        <v>28</v>
      </c>
      <c r="I36" s="23">
        <v>0</v>
      </c>
      <c r="J36" s="23">
        <v>0</v>
      </c>
      <c r="K36" s="24">
        <v>1.48</v>
      </c>
      <c r="L36" s="24">
        <v>0.17</v>
      </c>
      <c r="M36" s="24">
        <v>0</v>
      </c>
      <c r="N36" s="24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4" ht="14.25" customHeight="1" x14ac:dyDescent="0.25">
      <c r="A37" s="21"/>
      <c r="B37" s="43" t="s">
        <v>30</v>
      </c>
      <c r="C37" s="116"/>
      <c r="D37" s="45">
        <f t="shared" ref="D37:N37" si="5">SUM(D32:D36)</f>
        <v>26.6</v>
      </c>
      <c r="E37" s="45">
        <f t="shared" si="5"/>
        <v>24.400000000000002</v>
      </c>
      <c r="F37" s="45">
        <f t="shared" si="5"/>
        <v>75</v>
      </c>
      <c r="G37" s="45">
        <f t="shared" si="5"/>
        <v>625</v>
      </c>
      <c r="H37" s="46">
        <f t="shared" si="5"/>
        <v>133</v>
      </c>
      <c r="I37" s="46">
        <f t="shared" si="5"/>
        <v>88</v>
      </c>
      <c r="J37" s="46">
        <f t="shared" si="5"/>
        <v>258</v>
      </c>
      <c r="K37" s="42">
        <f t="shared" si="5"/>
        <v>5.9600000000000009</v>
      </c>
      <c r="L37" s="42">
        <f t="shared" si="5"/>
        <v>0.38</v>
      </c>
      <c r="M37" s="42">
        <f t="shared" si="5"/>
        <v>16.71</v>
      </c>
      <c r="N37" s="42">
        <f t="shared" si="5"/>
        <v>0.11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4" ht="14.25" customHeight="1" x14ac:dyDescent="0.25">
      <c r="A38" s="21"/>
      <c r="B38" s="27" t="s">
        <v>41</v>
      </c>
      <c r="C38" s="46"/>
      <c r="D38" s="22"/>
      <c r="E38" s="22"/>
      <c r="F38" s="22"/>
      <c r="G38" s="23"/>
      <c r="H38" s="23"/>
      <c r="I38" s="23"/>
      <c r="J38" s="23"/>
      <c r="K38" s="24"/>
      <c r="L38" s="24"/>
      <c r="M38" s="24"/>
      <c r="N38" s="24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4" ht="15.75" customHeight="1" x14ac:dyDescent="0.25">
      <c r="A39" s="32" t="s">
        <v>65</v>
      </c>
      <c r="B39" s="39" t="s">
        <v>212</v>
      </c>
      <c r="C39" s="49">
        <v>80</v>
      </c>
      <c r="D39" s="36">
        <v>9.6999999999999993</v>
      </c>
      <c r="E39" s="36">
        <v>10.7</v>
      </c>
      <c r="F39" s="36">
        <v>21.7</v>
      </c>
      <c r="G39" s="37">
        <v>222</v>
      </c>
      <c r="H39" s="37">
        <v>23</v>
      </c>
      <c r="I39" s="37">
        <v>17</v>
      </c>
      <c r="J39" s="37">
        <v>99</v>
      </c>
      <c r="K39" s="33">
        <v>0.99</v>
      </c>
      <c r="L39" s="33">
        <v>0.14000000000000001</v>
      </c>
      <c r="M39" s="33">
        <v>0.04</v>
      </c>
      <c r="N39" s="33">
        <v>0.01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4" ht="14.25" customHeight="1" x14ac:dyDescent="0.25">
      <c r="A40" s="21" t="s">
        <v>63</v>
      </c>
      <c r="B40" s="25" t="s">
        <v>64</v>
      </c>
      <c r="C40" s="46" t="s">
        <v>25</v>
      </c>
      <c r="D40" s="36">
        <v>0</v>
      </c>
      <c r="E40" s="36">
        <v>0</v>
      </c>
      <c r="F40" s="36">
        <v>15</v>
      </c>
      <c r="G40" s="37">
        <v>60</v>
      </c>
      <c r="H40" s="37">
        <v>1</v>
      </c>
      <c r="I40" s="37">
        <v>0</v>
      </c>
      <c r="J40" s="37">
        <v>0</v>
      </c>
      <c r="K40" s="33">
        <v>0.05</v>
      </c>
      <c r="L40" s="33">
        <v>0</v>
      </c>
      <c r="M40" s="33">
        <v>0</v>
      </c>
      <c r="N40" s="33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4" ht="14.25" customHeight="1" x14ac:dyDescent="0.25">
      <c r="A41" s="21"/>
      <c r="B41" s="43" t="s">
        <v>30</v>
      </c>
      <c r="C41" s="116"/>
      <c r="D41" s="45">
        <f t="shared" ref="D41:N41" si="6">SUM(D39:D40)</f>
        <v>9.6999999999999993</v>
      </c>
      <c r="E41" s="45">
        <f t="shared" si="6"/>
        <v>10.7</v>
      </c>
      <c r="F41" s="45">
        <f t="shared" si="6"/>
        <v>36.700000000000003</v>
      </c>
      <c r="G41" s="46">
        <f t="shared" si="6"/>
        <v>282</v>
      </c>
      <c r="H41" s="46">
        <f t="shared" si="6"/>
        <v>24</v>
      </c>
      <c r="I41" s="46">
        <f t="shared" si="6"/>
        <v>17</v>
      </c>
      <c r="J41" s="46">
        <f t="shared" si="6"/>
        <v>99</v>
      </c>
      <c r="K41" s="42">
        <f t="shared" si="6"/>
        <v>1.04</v>
      </c>
      <c r="L41" s="42">
        <f t="shared" si="6"/>
        <v>0.14000000000000001</v>
      </c>
      <c r="M41" s="42">
        <f t="shared" si="6"/>
        <v>0.04</v>
      </c>
      <c r="N41" s="42">
        <f t="shared" si="6"/>
        <v>0.01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4" ht="14.25" customHeight="1" x14ac:dyDescent="0.25">
      <c r="A42" s="21"/>
      <c r="B42" s="53" t="s">
        <v>47</v>
      </c>
      <c r="C42" s="55"/>
      <c r="D42" s="54">
        <f t="shared" ref="D42:N42" si="7">D30+D37+D41</f>
        <v>73.400000000000006</v>
      </c>
      <c r="E42" s="54">
        <f t="shared" si="7"/>
        <v>67.400000000000006</v>
      </c>
      <c r="F42" s="54">
        <f t="shared" si="7"/>
        <v>196.5</v>
      </c>
      <c r="G42" s="54">
        <f t="shared" si="7"/>
        <v>1685</v>
      </c>
      <c r="H42" s="55">
        <f t="shared" si="7"/>
        <v>547</v>
      </c>
      <c r="I42" s="55">
        <f t="shared" si="7"/>
        <v>161</v>
      </c>
      <c r="J42" s="55">
        <f t="shared" si="7"/>
        <v>842</v>
      </c>
      <c r="K42" s="56">
        <f t="shared" si="7"/>
        <v>8.9000000000000021</v>
      </c>
      <c r="L42" s="56">
        <f t="shared" si="7"/>
        <v>0.72000000000000008</v>
      </c>
      <c r="M42" s="56">
        <f t="shared" si="7"/>
        <v>18.3</v>
      </c>
      <c r="N42" s="56">
        <f t="shared" si="7"/>
        <v>0.21000000000000002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4" ht="14.25" customHeight="1" x14ac:dyDescent="0.25">
      <c r="A43" s="21"/>
      <c r="B43" s="26" t="s">
        <v>69</v>
      </c>
      <c r="C43" s="46"/>
      <c r="D43" s="22"/>
      <c r="E43" s="22"/>
      <c r="F43" s="22"/>
      <c r="G43" s="23"/>
      <c r="H43" s="23"/>
      <c r="I43" s="23"/>
      <c r="J43" s="23"/>
      <c r="K43" s="24"/>
      <c r="L43" s="24"/>
      <c r="M43" s="24"/>
      <c r="N43" s="2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4" ht="14.25" customHeight="1" x14ac:dyDescent="0.25">
      <c r="A44" s="21"/>
      <c r="B44" s="27" t="s">
        <v>49</v>
      </c>
      <c r="C44" s="46"/>
      <c r="D44" s="22"/>
      <c r="E44" s="22"/>
      <c r="F44" s="22"/>
      <c r="G44" s="23"/>
      <c r="H44" s="23"/>
      <c r="I44" s="23"/>
      <c r="J44" s="23"/>
      <c r="K44" s="24"/>
      <c r="L44" s="24"/>
      <c r="M44" s="24"/>
      <c r="N44" s="2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4" ht="14.25" customHeight="1" x14ac:dyDescent="0.25">
      <c r="A45" s="32">
        <v>14</v>
      </c>
      <c r="B45" s="34" t="s">
        <v>210</v>
      </c>
      <c r="C45" s="96" t="s">
        <v>51</v>
      </c>
      <c r="D45" s="36">
        <v>0.1</v>
      </c>
      <c r="E45" s="36">
        <v>7.3</v>
      </c>
      <c r="F45" s="36">
        <v>0.1</v>
      </c>
      <c r="G45" s="37">
        <v>66</v>
      </c>
      <c r="H45" s="37">
        <v>2</v>
      </c>
      <c r="I45" s="37">
        <v>0</v>
      </c>
      <c r="J45" s="37">
        <v>3</v>
      </c>
      <c r="K45" s="33">
        <v>0.02</v>
      </c>
      <c r="L45" s="33">
        <v>0.01</v>
      </c>
      <c r="M45" s="33">
        <v>0</v>
      </c>
      <c r="N45" s="33">
        <v>0.04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4" ht="14.25" customHeight="1" x14ac:dyDescent="0.25">
      <c r="A46" s="32">
        <v>15</v>
      </c>
      <c r="B46" s="34" t="s">
        <v>156</v>
      </c>
      <c r="C46" s="96" t="s">
        <v>23</v>
      </c>
      <c r="D46" s="36">
        <v>3.5</v>
      </c>
      <c r="E46" s="36">
        <v>4.4000000000000004</v>
      </c>
      <c r="F46" s="36">
        <v>0</v>
      </c>
      <c r="G46" s="37">
        <v>53</v>
      </c>
      <c r="H46" s="37">
        <v>150</v>
      </c>
      <c r="I46" s="37">
        <v>8</v>
      </c>
      <c r="J46" s="37">
        <v>90</v>
      </c>
      <c r="K46" s="33">
        <v>0.2</v>
      </c>
      <c r="L46" s="33">
        <v>0</v>
      </c>
      <c r="M46" s="33">
        <v>0.1</v>
      </c>
      <c r="N46" s="33"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4" ht="14.25" customHeight="1" x14ac:dyDescent="0.25">
      <c r="A47" s="32">
        <v>271</v>
      </c>
      <c r="B47" s="34" t="s">
        <v>70</v>
      </c>
      <c r="C47" s="96" t="s">
        <v>35</v>
      </c>
      <c r="D47" s="36">
        <v>13.8</v>
      </c>
      <c r="E47" s="36">
        <v>11.3</v>
      </c>
      <c r="F47" s="36">
        <v>10.1</v>
      </c>
      <c r="G47" s="37">
        <v>198</v>
      </c>
      <c r="H47" s="37">
        <v>10</v>
      </c>
      <c r="I47" s="37">
        <v>10</v>
      </c>
      <c r="J47" s="37">
        <v>53</v>
      </c>
      <c r="K47" s="33">
        <v>1</v>
      </c>
      <c r="L47" s="33">
        <v>0.3</v>
      </c>
      <c r="M47" s="33">
        <v>0</v>
      </c>
      <c r="N47" s="33"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4" s="7" customFormat="1" ht="12.75" customHeight="1" x14ac:dyDescent="0.25">
      <c r="A48" s="32">
        <v>309</v>
      </c>
      <c r="B48" s="34" t="s">
        <v>71</v>
      </c>
      <c r="C48" s="96" t="s">
        <v>37</v>
      </c>
      <c r="D48" s="36">
        <v>6.5</v>
      </c>
      <c r="E48" s="36">
        <v>5.7</v>
      </c>
      <c r="F48" s="36">
        <v>33.5</v>
      </c>
      <c r="G48" s="37">
        <v>212</v>
      </c>
      <c r="H48" s="37">
        <v>8</v>
      </c>
      <c r="I48" s="37">
        <v>9</v>
      </c>
      <c r="J48" s="37">
        <v>42</v>
      </c>
      <c r="K48" s="33">
        <v>0.91</v>
      </c>
      <c r="L48" s="33">
        <v>7.0000000000000007E-2</v>
      </c>
      <c r="M48" s="33">
        <v>0</v>
      </c>
      <c r="N48" s="33">
        <v>0.03</v>
      </c>
    </row>
    <row r="49" spans="1:254" ht="14.25" customHeight="1" x14ac:dyDescent="0.25">
      <c r="A49" s="32">
        <v>377</v>
      </c>
      <c r="B49" s="39" t="s">
        <v>54</v>
      </c>
      <c r="C49" s="96" t="s">
        <v>55</v>
      </c>
      <c r="D49" s="36">
        <v>0.3</v>
      </c>
      <c r="E49" s="36">
        <v>0.1</v>
      </c>
      <c r="F49" s="36">
        <v>10.3</v>
      </c>
      <c r="G49" s="37">
        <v>43</v>
      </c>
      <c r="H49" s="37">
        <v>8</v>
      </c>
      <c r="I49" s="37">
        <v>5</v>
      </c>
      <c r="J49" s="37">
        <v>10</v>
      </c>
      <c r="K49" s="33">
        <v>0.89</v>
      </c>
      <c r="L49" s="33">
        <v>0</v>
      </c>
      <c r="M49" s="33">
        <v>2.9</v>
      </c>
      <c r="N49" s="33">
        <v>0</v>
      </c>
      <c r="O49" s="3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4" ht="14.25" customHeight="1" x14ac:dyDescent="0.25">
      <c r="A50" s="21"/>
      <c r="B50" s="40" t="s">
        <v>28</v>
      </c>
      <c r="C50" s="46">
        <v>25</v>
      </c>
      <c r="D50" s="22">
        <v>2</v>
      </c>
      <c r="E50" s="22">
        <v>0.5</v>
      </c>
      <c r="F50" s="22">
        <v>14.3</v>
      </c>
      <c r="G50" s="23">
        <v>70</v>
      </c>
      <c r="H50" s="23">
        <v>10</v>
      </c>
      <c r="I50" s="23">
        <v>0</v>
      </c>
      <c r="J50" s="23">
        <v>0</v>
      </c>
      <c r="K50" s="24">
        <v>0.5</v>
      </c>
      <c r="L50" s="24">
        <v>0.08</v>
      </c>
      <c r="M50" s="24">
        <v>0</v>
      </c>
      <c r="N50" s="24"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4" ht="14.25" customHeight="1" x14ac:dyDescent="0.25">
      <c r="A51" s="32"/>
      <c r="B51" s="43" t="s">
        <v>30</v>
      </c>
      <c r="C51" s="116"/>
      <c r="D51" s="45">
        <f t="shared" ref="D51:N51" si="8">SUM(D45:D50)</f>
        <v>26.200000000000003</v>
      </c>
      <c r="E51" s="45">
        <f t="shared" si="8"/>
        <v>29.3</v>
      </c>
      <c r="F51" s="45">
        <f t="shared" si="8"/>
        <v>68.3</v>
      </c>
      <c r="G51" s="45">
        <f t="shared" si="8"/>
        <v>642</v>
      </c>
      <c r="H51" s="46">
        <f t="shared" si="8"/>
        <v>188</v>
      </c>
      <c r="I51" s="46">
        <f t="shared" si="8"/>
        <v>32</v>
      </c>
      <c r="J51" s="46">
        <f t="shared" si="8"/>
        <v>198</v>
      </c>
      <c r="K51" s="42">
        <f t="shared" si="8"/>
        <v>3.52</v>
      </c>
      <c r="L51" s="42">
        <f t="shared" si="8"/>
        <v>0.46</v>
      </c>
      <c r="M51" s="42">
        <f t="shared" si="8"/>
        <v>3</v>
      </c>
      <c r="N51" s="42">
        <f t="shared" si="8"/>
        <v>7.0000000000000007E-2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4" ht="14.25" customHeight="1" x14ac:dyDescent="0.25">
      <c r="A52" s="21"/>
      <c r="B52" s="27" t="s">
        <v>31</v>
      </c>
      <c r="C52" s="46"/>
      <c r="D52" s="22"/>
      <c r="E52" s="22"/>
      <c r="F52" s="22"/>
      <c r="G52" s="23"/>
      <c r="H52" s="23"/>
      <c r="I52" s="23"/>
      <c r="J52" s="23"/>
      <c r="K52" s="24"/>
      <c r="L52" s="24"/>
      <c r="M52" s="24"/>
      <c r="N52" s="2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4" s="47" customFormat="1" ht="15.75" customHeight="1" x14ac:dyDescent="0.25">
      <c r="A53" s="32">
        <v>102</v>
      </c>
      <c r="B53" s="57" t="s">
        <v>77</v>
      </c>
      <c r="C53" s="96" t="s">
        <v>33</v>
      </c>
      <c r="D53" s="36">
        <v>8.8000000000000007</v>
      </c>
      <c r="E53" s="36">
        <v>4.0999999999999996</v>
      </c>
      <c r="F53" s="36">
        <v>14.5</v>
      </c>
      <c r="G53" s="37">
        <v>127</v>
      </c>
      <c r="H53" s="37">
        <v>24</v>
      </c>
      <c r="I53" s="37">
        <v>33</v>
      </c>
      <c r="J53" s="37">
        <v>107</v>
      </c>
      <c r="K53" s="33">
        <v>2.14</v>
      </c>
      <c r="L53" s="33">
        <v>0.23</v>
      </c>
      <c r="M53" s="33">
        <v>5</v>
      </c>
      <c r="N53" s="33">
        <v>0</v>
      </c>
      <c r="IT53" s="48"/>
    </row>
    <row r="54" spans="1:254" ht="15" customHeight="1" x14ac:dyDescent="0.25">
      <c r="A54" s="32">
        <v>291</v>
      </c>
      <c r="B54" s="34" t="s">
        <v>239</v>
      </c>
      <c r="C54" s="96" t="s">
        <v>25</v>
      </c>
      <c r="D54" s="36">
        <v>11.4</v>
      </c>
      <c r="E54" s="36">
        <v>18.600000000000001</v>
      </c>
      <c r="F54" s="36">
        <v>41.6</v>
      </c>
      <c r="G54" s="37">
        <v>380</v>
      </c>
      <c r="H54" s="37">
        <v>13</v>
      </c>
      <c r="I54" s="37">
        <v>31</v>
      </c>
      <c r="J54" s="37">
        <v>82</v>
      </c>
      <c r="K54" s="33">
        <v>1.5</v>
      </c>
      <c r="L54" s="33">
        <v>0.04</v>
      </c>
      <c r="M54" s="33">
        <v>2.35</v>
      </c>
      <c r="N54" s="33"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 s="48"/>
    </row>
    <row r="55" spans="1:254" ht="16.5" customHeight="1" x14ac:dyDescent="0.25">
      <c r="A55" s="32">
        <v>388</v>
      </c>
      <c r="B55" s="39" t="s">
        <v>68</v>
      </c>
      <c r="C55" s="96" t="s">
        <v>25</v>
      </c>
      <c r="D55" s="36">
        <v>0.7</v>
      </c>
      <c r="E55" s="36">
        <v>0.3</v>
      </c>
      <c r="F55" s="36">
        <v>24.6</v>
      </c>
      <c r="G55" s="37">
        <v>104</v>
      </c>
      <c r="H55" s="37">
        <v>10</v>
      </c>
      <c r="I55" s="37">
        <v>3</v>
      </c>
      <c r="J55" s="37">
        <v>3</v>
      </c>
      <c r="K55" s="33">
        <v>0.65</v>
      </c>
      <c r="L55" s="33">
        <v>0.01</v>
      </c>
      <c r="M55" s="33">
        <v>20</v>
      </c>
      <c r="N55" s="33"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 s="48"/>
    </row>
    <row r="56" spans="1:254" s="7" customFormat="1" ht="25.5" customHeight="1" x14ac:dyDescent="0.25">
      <c r="A56" s="21"/>
      <c r="B56" s="40" t="s">
        <v>39</v>
      </c>
      <c r="C56" s="46" t="s">
        <v>40</v>
      </c>
      <c r="D56" s="22">
        <v>3.8</v>
      </c>
      <c r="E56" s="22">
        <v>0.8</v>
      </c>
      <c r="F56" s="22">
        <v>25.1</v>
      </c>
      <c r="G56" s="23">
        <v>123</v>
      </c>
      <c r="H56" s="23">
        <v>28</v>
      </c>
      <c r="I56" s="23">
        <v>0</v>
      </c>
      <c r="J56" s="23">
        <v>0</v>
      </c>
      <c r="K56" s="24">
        <v>1.48</v>
      </c>
      <c r="L56" s="24">
        <v>0.17</v>
      </c>
      <c r="M56" s="24">
        <v>0</v>
      </c>
      <c r="N56" s="24">
        <v>0</v>
      </c>
    </row>
    <row r="57" spans="1:254" ht="14.25" customHeight="1" x14ac:dyDescent="0.25">
      <c r="A57" s="21"/>
      <c r="B57" s="59" t="s">
        <v>30</v>
      </c>
      <c r="C57" s="116"/>
      <c r="D57" s="45">
        <f t="shared" ref="D57:N57" si="9">SUM(D53:D56)</f>
        <v>24.700000000000003</v>
      </c>
      <c r="E57" s="45">
        <f t="shared" si="9"/>
        <v>23.800000000000004</v>
      </c>
      <c r="F57" s="45">
        <f t="shared" si="9"/>
        <v>105.80000000000001</v>
      </c>
      <c r="G57" s="45">
        <f t="shared" si="9"/>
        <v>734</v>
      </c>
      <c r="H57" s="46">
        <f t="shared" si="9"/>
        <v>75</v>
      </c>
      <c r="I57" s="46">
        <f t="shared" si="9"/>
        <v>67</v>
      </c>
      <c r="J57" s="46">
        <f t="shared" si="9"/>
        <v>192</v>
      </c>
      <c r="K57" s="42">
        <f t="shared" si="9"/>
        <v>5.77</v>
      </c>
      <c r="L57" s="42">
        <f t="shared" si="9"/>
        <v>0.45000000000000007</v>
      </c>
      <c r="M57" s="42">
        <f t="shared" si="9"/>
        <v>27.35</v>
      </c>
      <c r="N57" s="42">
        <f t="shared" si="9"/>
        <v>0</v>
      </c>
      <c r="O57" s="45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4" ht="14.25" customHeight="1" x14ac:dyDescent="0.25">
      <c r="A58" s="21"/>
      <c r="B58" s="27" t="s">
        <v>41</v>
      </c>
      <c r="C58" s="46"/>
      <c r="D58" s="22"/>
      <c r="E58" s="22"/>
      <c r="F58" s="22"/>
      <c r="G58" s="23"/>
      <c r="H58" s="23"/>
      <c r="I58" s="23"/>
      <c r="J58" s="23"/>
      <c r="K58" s="24"/>
      <c r="L58" s="24"/>
      <c r="M58" s="24"/>
      <c r="N58" s="24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4" ht="14.25" customHeight="1" x14ac:dyDescent="0.25">
      <c r="A59" s="32" t="s">
        <v>65</v>
      </c>
      <c r="B59" s="39" t="s">
        <v>213</v>
      </c>
      <c r="C59" s="96" t="s">
        <v>99</v>
      </c>
      <c r="D59" s="36">
        <v>9</v>
      </c>
      <c r="E59" s="36">
        <v>7</v>
      </c>
      <c r="F59" s="36">
        <v>20.9</v>
      </c>
      <c r="G59" s="37">
        <v>182</v>
      </c>
      <c r="H59" s="37">
        <v>68</v>
      </c>
      <c r="I59" s="37">
        <v>14</v>
      </c>
      <c r="J59" s="37">
        <v>96</v>
      </c>
      <c r="K59" s="33">
        <v>0.51</v>
      </c>
      <c r="L59" s="33">
        <v>0.05</v>
      </c>
      <c r="M59" s="33">
        <v>7.0000000000000007E-2</v>
      </c>
      <c r="N59" s="33">
        <v>0.02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4" ht="14.25" customHeight="1" x14ac:dyDescent="0.25">
      <c r="A60" s="32">
        <v>389</v>
      </c>
      <c r="B60" s="39" t="s">
        <v>126</v>
      </c>
      <c r="C60" s="96" t="s">
        <v>25</v>
      </c>
      <c r="D60" s="36">
        <v>0</v>
      </c>
      <c r="E60" s="36">
        <v>0</v>
      </c>
      <c r="F60" s="36">
        <v>22.4</v>
      </c>
      <c r="G60" s="37">
        <v>90</v>
      </c>
      <c r="H60" s="37">
        <v>0</v>
      </c>
      <c r="I60" s="37">
        <v>0</v>
      </c>
      <c r="J60" s="37">
        <v>0</v>
      </c>
      <c r="K60" s="33">
        <v>0</v>
      </c>
      <c r="L60" s="33">
        <v>0</v>
      </c>
      <c r="M60" s="33">
        <v>0</v>
      </c>
      <c r="N60" s="33">
        <v>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4" ht="14.25" customHeight="1" x14ac:dyDescent="0.25">
      <c r="A61" s="32">
        <v>338</v>
      </c>
      <c r="B61" s="39" t="s">
        <v>74</v>
      </c>
      <c r="C61" s="96" t="s">
        <v>214</v>
      </c>
      <c r="D61" s="36">
        <v>0.5</v>
      </c>
      <c r="E61" s="36">
        <v>0.5</v>
      </c>
      <c r="F61" s="22">
        <v>12.7</v>
      </c>
      <c r="G61" s="23">
        <v>58</v>
      </c>
      <c r="H61" s="23">
        <v>21</v>
      </c>
      <c r="I61" s="23">
        <v>12</v>
      </c>
      <c r="J61" s="23">
        <v>14</v>
      </c>
      <c r="K61" s="24">
        <v>2.9</v>
      </c>
      <c r="L61" s="24">
        <v>0</v>
      </c>
      <c r="M61" s="24">
        <v>13</v>
      </c>
      <c r="N61" s="24">
        <v>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4" ht="14.25" customHeight="1" x14ac:dyDescent="0.25">
      <c r="A62" s="21"/>
      <c r="B62" s="43" t="s">
        <v>30</v>
      </c>
      <c r="C62" s="116"/>
      <c r="D62" s="45">
        <f t="shared" ref="D62:N62" si="10">SUM(D59:D61)</f>
        <v>9.5</v>
      </c>
      <c r="E62" s="45">
        <f t="shared" si="10"/>
        <v>7.5</v>
      </c>
      <c r="F62" s="45">
        <f t="shared" si="10"/>
        <v>56</v>
      </c>
      <c r="G62" s="45">
        <f t="shared" si="10"/>
        <v>330</v>
      </c>
      <c r="H62" s="46">
        <f t="shared" si="10"/>
        <v>89</v>
      </c>
      <c r="I62" s="46">
        <f t="shared" si="10"/>
        <v>26</v>
      </c>
      <c r="J62" s="46">
        <f t="shared" si="10"/>
        <v>110</v>
      </c>
      <c r="K62" s="42">
        <f t="shared" si="10"/>
        <v>3.41</v>
      </c>
      <c r="L62" s="42">
        <f t="shared" si="10"/>
        <v>0.05</v>
      </c>
      <c r="M62" s="42">
        <f t="shared" si="10"/>
        <v>13.07</v>
      </c>
      <c r="N62" s="42">
        <f t="shared" si="10"/>
        <v>0.02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4" ht="14.25" customHeight="1" x14ac:dyDescent="0.25">
      <c r="A63" s="21"/>
      <c r="B63" s="53" t="s">
        <v>47</v>
      </c>
      <c r="C63" s="55"/>
      <c r="D63" s="54">
        <f t="shared" ref="D63:N63" si="11">D51+D57+D62</f>
        <v>60.400000000000006</v>
      </c>
      <c r="E63" s="54">
        <f t="shared" si="11"/>
        <v>60.600000000000009</v>
      </c>
      <c r="F63" s="54">
        <f t="shared" si="11"/>
        <v>230.10000000000002</v>
      </c>
      <c r="G63" s="54">
        <f t="shared" si="11"/>
        <v>1706</v>
      </c>
      <c r="H63" s="55">
        <f t="shared" si="11"/>
        <v>352</v>
      </c>
      <c r="I63" s="55">
        <f t="shared" si="11"/>
        <v>125</v>
      </c>
      <c r="J63" s="55">
        <f t="shared" si="11"/>
        <v>500</v>
      </c>
      <c r="K63" s="56">
        <f t="shared" si="11"/>
        <v>12.7</v>
      </c>
      <c r="L63" s="56">
        <f t="shared" si="11"/>
        <v>0.96000000000000019</v>
      </c>
      <c r="M63" s="56">
        <f t="shared" si="11"/>
        <v>43.42</v>
      </c>
      <c r="N63" s="56">
        <f t="shared" si="11"/>
        <v>9.0000000000000011E-2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4" ht="14.25" customHeight="1" x14ac:dyDescent="0.25">
      <c r="A64" s="21"/>
      <c r="B64" s="26" t="s">
        <v>87</v>
      </c>
      <c r="C64" s="46"/>
      <c r="D64" s="22"/>
      <c r="E64" s="22"/>
      <c r="F64" s="22"/>
      <c r="G64" s="23"/>
      <c r="H64" s="23"/>
      <c r="I64" s="23"/>
      <c r="J64" s="23"/>
      <c r="K64" s="24"/>
      <c r="L64" s="24"/>
      <c r="M64" s="24"/>
      <c r="N64" s="2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4" ht="14.25" customHeight="1" x14ac:dyDescent="0.25">
      <c r="A65" s="21"/>
      <c r="B65" s="27" t="s">
        <v>237</v>
      </c>
      <c r="C65" s="46"/>
      <c r="D65" s="22"/>
      <c r="E65" s="22"/>
      <c r="F65" s="22"/>
      <c r="G65" s="23"/>
      <c r="H65" s="23"/>
      <c r="I65" s="23"/>
      <c r="J65" s="23"/>
      <c r="K65" s="24"/>
      <c r="L65" s="24"/>
      <c r="M65" s="24"/>
      <c r="N65" s="24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4" ht="14.25" customHeight="1" x14ac:dyDescent="0.25">
      <c r="A66" s="32">
        <v>278</v>
      </c>
      <c r="B66" s="40" t="s">
        <v>215</v>
      </c>
      <c r="C66" s="96" t="s">
        <v>61</v>
      </c>
      <c r="D66" s="36">
        <v>13.8</v>
      </c>
      <c r="E66" s="36">
        <v>16.600000000000001</v>
      </c>
      <c r="F66" s="36">
        <v>15</v>
      </c>
      <c r="G66" s="37">
        <v>264</v>
      </c>
      <c r="H66" s="37">
        <v>31</v>
      </c>
      <c r="I66" s="37">
        <v>13</v>
      </c>
      <c r="J66" s="37">
        <v>72</v>
      </c>
      <c r="K66" s="33">
        <v>0.1</v>
      </c>
      <c r="L66" s="33">
        <v>0.17</v>
      </c>
      <c r="M66" s="33">
        <v>0.26</v>
      </c>
      <c r="N66" s="33">
        <v>0.04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4" ht="14.25" customHeight="1" x14ac:dyDescent="0.25">
      <c r="A67" s="21">
        <v>304</v>
      </c>
      <c r="B67" s="40" t="s">
        <v>81</v>
      </c>
      <c r="C67" s="96" t="s">
        <v>37</v>
      </c>
      <c r="D67" s="22">
        <v>4.4000000000000004</v>
      </c>
      <c r="E67" s="22">
        <v>7.5</v>
      </c>
      <c r="F67" s="22">
        <v>33.700000000000003</v>
      </c>
      <c r="G67" s="23">
        <v>220</v>
      </c>
      <c r="H67" s="23">
        <v>2</v>
      </c>
      <c r="I67" s="23">
        <v>23</v>
      </c>
      <c r="J67" s="23">
        <v>73</v>
      </c>
      <c r="K67" s="24">
        <v>0.62</v>
      </c>
      <c r="L67" s="24">
        <v>0.03</v>
      </c>
      <c r="M67" s="24">
        <v>0</v>
      </c>
      <c r="N67" s="24">
        <v>0.04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4" ht="14.25" customHeight="1" x14ac:dyDescent="0.25">
      <c r="A68" s="21">
        <v>382</v>
      </c>
      <c r="B68" s="40" t="s">
        <v>91</v>
      </c>
      <c r="C68" s="46" t="s">
        <v>25</v>
      </c>
      <c r="D68" s="22">
        <v>3.9</v>
      </c>
      <c r="E68" s="22">
        <v>3.1</v>
      </c>
      <c r="F68" s="22">
        <v>21.1</v>
      </c>
      <c r="G68" s="23">
        <v>128</v>
      </c>
      <c r="H68" s="23">
        <v>126</v>
      </c>
      <c r="I68" s="23">
        <v>31</v>
      </c>
      <c r="J68" s="23">
        <v>116</v>
      </c>
      <c r="K68" s="24">
        <v>1.03</v>
      </c>
      <c r="L68" s="24">
        <v>0.04</v>
      </c>
      <c r="M68" s="24">
        <v>1.3</v>
      </c>
      <c r="N68" s="24">
        <v>0.02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4" ht="14.25" customHeight="1" x14ac:dyDescent="0.25">
      <c r="A69" s="21"/>
      <c r="B69" s="40" t="s">
        <v>28</v>
      </c>
      <c r="C69" s="46" t="s">
        <v>29</v>
      </c>
      <c r="D69" s="22">
        <v>2</v>
      </c>
      <c r="E69" s="22">
        <v>0.5</v>
      </c>
      <c r="F69" s="22">
        <v>14.3</v>
      </c>
      <c r="G69" s="23">
        <v>70</v>
      </c>
      <c r="H69" s="23">
        <v>10</v>
      </c>
      <c r="I69" s="23">
        <v>0</v>
      </c>
      <c r="J69" s="23">
        <v>0</v>
      </c>
      <c r="K69" s="24">
        <v>0.5</v>
      </c>
      <c r="L69" s="24">
        <v>0.08</v>
      </c>
      <c r="M69" s="24">
        <v>0</v>
      </c>
      <c r="N69" s="24">
        <v>0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4" ht="14.25" customHeight="1" x14ac:dyDescent="0.25">
      <c r="A70" s="21"/>
      <c r="B70" s="43" t="s">
        <v>30</v>
      </c>
      <c r="C70" s="116"/>
      <c r="D70" s="45">
        <f t="shared" ref="D70:N70" si="12">SUM(D66:D69)</f>
        <v>24.1</v>
      </c>
      <c r="E70" s="45">
        <f t="shared" si="12"/>
        <v>27.700000000000003</v>
      </c>
      <c r="F70" s="45">
        <f t="shared" si="12"/>
        <v>84.100000000000009</v>
      </c>
      <c r="G70" s="45">
        <f t="shared" si="12"/>
        <v>682</v>
      </c>
      <c r="H70" s="46">
        <f t="shared" si="12"/>
        <v>169</v>
      </c>
      <c r="I70" s="46">
        <f t="shared" si="12"/>
        <v>67</v>
      </c>
      <c r="J70" s="46">
        <f t="shared" si="12"/>
        <v>261</v>
      </c>
      <c r="K70" s="42">
        <f t="shared" si="12"/>
        <v>2.25</v>
      </c>
      <c r="L70" s="42">
        <f t="shared" si="12"/>
        <v>0.32</v>
      </c>
      <c r="M70" s="42">
        <f t="shared" si="12"/>
        <v>1.56</v>
      </c>
      <c r="N70" s="42">
        <f t="shared" si="12"/>
        <v>0.1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4" ht="14.25" customHeight="1" x14ac:dyDescent="0.25">
      <c r="A71" s="21"/>
      <c r="B71" s="27" t="s">
        <v>31</v>
      </c>
      <c r="C71" s="46"/>
      <c r="D71" s="22"/>
      <c r="E71" s="22"/>
      <c r="F71" s="22"/>
      <c r="G71" s="23"/>
      <c r="H71" s="23"/>
      <c r="I71" s="23"/>
      <c r="J71" s="23"/>
      <c r="K71" s="24"/>
      <c r="L71" s="24"/>
      <c r="M71" s="24"/>
      <c r="N71" s="24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4" s="47" customFormat="1" ht="15.75" customHeight="1" x14ac:dyDescent="0.25">
      <c r="A72" s="32">
        <v>88</v>
      </c>
      <c r="B72" s="38" t="s">
        <v>93</v>
      </c>
      <c r="C72" s="96" t="s">
        <v>33</v>
      </c>
      <c r="D72" s="36">
        <v>4</v>
      </c>
      <c r="E72" s="36">
        <v>3.9</v>
      </c>
      <c r="F72" s="36">
        <v>6.9</v>
      </c>
      <c r="G72" s="37">
        <v>78</v>
      </c>
      <c r="H72" s="37">
        <v>28</v>
      </c>
      <c r="I72" s="37">
        <v>14</v>
      </c>
      <c r="J72" s="37">
        <v>66</v>
      </c>
      <c r="K72" s="33">
        <v>0.88</v>
      </c>
      <c r="L72" s="33">
        <v>0.06</v>
      </c>
      <c r="M72" s="33">
        <v>17.37</v>
      </c>
      <c r="N72" s="33">
        <v>0</v>
      </c>
      <c r="IT72" s="48"/>
    </row>
    <row r="73" spans="1:254" ht="12.75" customHeight="1" x14ac:dyDescent="0.25">
      <c r="A73" s="32" t="s">
        <v>94</v>
      </c>
      <c r="B73" s="39" t="s">
        <v>95</v>
      </c>
      <c r="C73" s="96" t="s">
        <v>35</v>
      </c>
      <c r="D73" s="22">
        <v>24</v>
      </c>
      <c r="E73" s="22">
        <v>16.7</v>
      </c>
      <c r="F73" s="22">
        <v>12.4</v>
      </c>
      <c r="G73" s="23">
        <v>296</v>
      </c>
      <c r="H73" s="23">
        <v>17</v>
      </c>
      <c r="I73" s="23">
        <v>89</v>
      </c>
      <c r="J73" s="23">
        <v>173</v>
      </c>
      <c r="K73" s="24">
        <v>2.11</v>
      </c>
      <c r="L73" s="24">
        <v>0.11</v>
      </c>
      <c r="M73" s="24">
        <v>1.66</v>
      </c>
      <c r="N73" s="24">
        <v>0.08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 s="48"/>
    </row>
    <row r="74" spans="1:254" s="7" customFormat="1" ht="12.75" customHeight="1" x14ac:dyDescent="0.25">
      <c r="A74" s="32">
        <v>309</v>
      </c>
      <c r="B74" s="34" t="s">
        <v>163</v>
      </c>
      <c r="C74" s="96" t="s">
        <v>37</v>
      </c>
      <c r="D74" s="36">
        <v>6.5</v>
      </c>
      <c r="E74" s="36">
        <v>5.7</v>
      </c>
      <c r="F74" s="36">
        <v>33.5</v>
      </c>
      <c r="G74" s="37">
        <v>212</v>
      </c>
      <c r="H74" s="37">
        <v>8</v>
      </c>
      <c r="I74" s="37">
        <v>9</v>
      </c>
      <c r="J74" s="37">
        <v>42</v>
      </c>
      <c r="K74" s="33">
        <v>0.91</v>
      </c>
      <c r="L74" s="33">
        <v>7.0000000000000007E-2</v>
      </c>
      <c r="M74" s="33">
        <v>0</v>
      </c>
      <c r="N74" s="33">
        <v>0.03</v>
      </c>
    </row>
    <row r="75" spans="1:254" ht="14.25" customHeight="1" x14ac:dyDescent="0.25">
      <c r="A75" s="21">
        <v>348</v>
      </c>
      <c r="B75" s="58" t="s">
        <v>128</v>
      </c>
      <c r="C75" s="46">
        <v>200</v>
      </c>
      <c r="D75" s="22">
        <v>1</v>
      </c>
      <c r="E75" s="22">
        <v>0</v>
      </c>
      <c r="F75" s="22">
        <v>13.2</v>
      </c>
      <c r="G75" s="23">
        <v>86</v>
      </c>
      <c r="H75" s="23">
        <v>33</v>
      </c>
      <c r="I75" s="23">
        <v>21</v>
      </c>
      <c r="J75" s="23">
        <v>29</v>
      </c>
      <c r="K75" s="24">
        <v>0.69</v>
      </c>
      <c r="L75" s="24">
        <v>0.02</v>
      </c>
      <c r="M75" s="24">
        <v>0.89</v>
      </c>
      <c r="N75" s="24">
        <v>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4" s="7" customFormat="1" ht="25.5" customHeight="1" x14ac:dyDescent="0.25">
      <c r="A76" s="21"/>
      <c r="B76" s="40" t="s">
        <v>39</v>
      </c>
      <c r="C76" s="46" t="s">
        <v>40</v>
      </c>
      <c r="D76" s="22">
        <v>3.8</v>
      </c>
      <c r="E76" s="22">
        <v>0.8</v>
      </c>
      <c r="F76" s="22">
        <v>25.1</v>
      </c>
      <c r="G76" s="23">
        <v>123</v>
      </c>
      <c r="H76" s="23">
        <v>28</v>
      </c>
      <c r="I76" s="23">
        <v>0</v>
      </c>
      <c r="J76" s="23">
        <v>0</v>
      </c>
      <c r="K76" s="24">
        <v>1.48</v>
      </c>
      <c r="L76" s="24">
        <v>0.17</v>
      </c>
      <c r="M76" s="24">
        <v>0</v>
      </c>
      <c r="N76" s="24">
        <v>0</v>
      </c>
    </row>
    <row r="77" spans="1:254" ht="14.25" customHeight="1" x14ac:dyDescent="0.25">
      <c r="A77" s="21"/>
      <c r="B77" s="43" t="s">
        <v>30</v>
      </c>
      <c r="C77" s="116"/>
      <c r="D77" s="45">
        <f t="shared" ref="D77:N77" si="13">SUM(D72:D76)</f>
        <v>39.299999999999997</v>
      </c>
      <c r="E77" s="45">
        <f t="shared" si="13"/>
        <v>27.099999999999998</v>
      </c>
      <c r="F77" s="45">
        <f t="shared" si="13"/>
        <v>91.1</v>
      </c>
      <c r="G77" s="46">
        <f t="shared" si="13"/>
        <v>795</v>
      </c>
      <c r="H77" s="46">
        <f t="shared" si="13"/>
        <v>114</v>
      </c>
      <c r="I77" s="46">
        <f t="shared" si="13"/>
        <v>133</v>
      </c>
      <c r="J77" s="46">
        <f t="shared" si="13"/>
        <v>310</v>
      </c>
      <c r="K77" s="42">
        <f t="shared" si="13"/>
        <v>6.07</v>
      </c>
      <c r="L77" s="42">
        <f t="shared" si="13"/>
        <v>0.43000000000000005</v>
      </c>
      <c r="M77" s="42">
        <f t="shared" si="13"/>
        <v>19.920000000000002</v>
      </c>
      <c r="N77" s="42">
        <f t="shared" si="13"/>
        <v>0.11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4" ht="14.25" customHeight="1" x14ac:dyDescent="0.25">
      <c r="A78" s="21"/>
      <c r="B78" s="27" t="s">
        <v>41</v>
      </c>
      <c r="C78" s="46"/>
      <c r="D78" s="22"/>
      <c r="E78" s="22"/>
      <c r="F78" s="22"/>
      <c r="G78" s="23"/>
      <c r="H78" s="23"/>
      <c r="I78" s="23"/>
      <c r="J78" s="23"/>
      <c r="K78" s="24"/>
      <c r="L78" s="24"/>
      <c r="M78" s="24"/>
      <c r="N78" s="24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4" ht="18" customHeight="1" x14ac:dyDescent="0.25">
      <c r="A79" s="32" t="s">
        <v>65</v>
      </c>
      <c r="B79" s="34" t="s">
        <v>216</v>
      </c>
      <c r="C79" s="96" t="s">
        <v>99</v>
      </c>
      <c r="D79" s="36">
        <v>8.8000000000000007</v>
      </c>
      <c r="E79" s="36">
        <v>5.6</v>
      </c>
      <c r="F79" s="36">
        <v>18.600000000000001</v>
      </c>
      <c r="G79" s="37">
        <v>160</v>
      </c>
      <c r="H79" s="37">
        <v>28</v>
      </c>
      <c r="I79" s="37">
        <v>25</v>
      </c>
      <c r="J79" s="37">
        <v>57</v>
      </c>
      <c r="K79" s="33">
        <v>0.72</v>
      </c>
      <c r="L79" s="33">
        <v>0.06</v>
      </c>
      <c r="M79" s="33">
        <v>0.9</v>
      </c>
      <c r="N79" s="33">
        <v>0.02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4" s="133" customFormat="1" ht="13.5" customHeight="1" x14ac:dyDescent="0.25">
      <c r="A80" s="127" t="s">
        <v>45</v>
      </c>
      <c r="B80" s="129" t="s">
        <v>46</v>
      </c>
      <c r="C80" s="130" t="s">
        <v>25</v>
      </c>
      <c r="D80" s="131">
        <v>0.1</v>
      </c>
      <c r="E80" s="131">
        <v>0.1</v>
      </c>
      <c r="F80" s="131">
        <v>15.9</v>
      </c>
      <c r="G80" s="132">
        <v>65</v>
      </c>
      <c r="H80" s="132">
        <v>4</v>
      </c>
      <c r="I80" s="132">
        <v>4</v>
      </c>
      <c r="J80" s="132">
        <v>3</v>
      </c>
      <c r="K80" s="128">
        <v>0.2</v>
      </c>
      <c r="L80" s="128">
        <v>0</v>
      </c>
      <c r="M80" s="128">
        <v>3.8</v>
      </c>
      <c r="N80" s="128">
        <v>0</v>
      </c>
    </row>
    <row r="81" spans="1:254" ht="14.25" customHeight="1" x14ac:dyDescent="0.25">
      <c r="A81" s="21"/>
      <c r="B81" s="43" t="s">
        <v>30</v>
      </c>
      <c r="C81" s="116"/>
      <c r="D81" s="45">
        <f t="shared" ref="D81:N81" si="14">SUM(D79:D80)</f>
        <v>8.9</v>
      </c>
      <c r="E81" s="45">
        <f t="shared" si="14"/>
        <v>5.6999999999999993</v>
      </c>
      <c r="F81" s="45">
        <f t="shared" si="14"/>
        <v>34.5</v>
      </c>
      <c r="G81" s="46">
        <f t="shared" si="14"/>
        <v>225</v>
      </c>
      <c r="H81" s="46">
        <f t="shared" si="14"/>
        <v>32</v>
      </c>
      <c r="I81" s="46">
        <f t="shared" si="14"/>
        <v>29</v>
      </c>
      <c r="J81" s="46">
        <f t="shared" si="14"/>
        <v>60</v>
      </c>
      <c r="K81" s="42">
        <f t="shared" si="14"/>
        <v>0.91999999999999993</v>
      </c>
      <c r="L81" s="42">
        <f t="shared" si="14"/>
        <v>0.06</v>
      </c>
      <c r="M81" s="42">
        <f t="shared" si="14"/>
        <v>4.7</v>
      </c>
      <c r="N81" s="42">
        <f t="shared" si="14"/>
        <v>0.02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4" ht="14.25" customHeight="1" x14ac:dyDescent="0.25">
      <c r="A82" s="21"/>
      <c r="B82" s="53" t="s">
        <v>47</v>
      </c>
      <c r="C82" s="55"/>
      <c r="D82" s="54">
        <f t="shared" ref="D82:N82" si="15">D70+D77+D81</f>
        <v>72.3</v>
      </c>
      <c r="E82" s="54">
        <f t="shared" si="15"/>
        <v>60.5</v>
      </c>
      <c r="F82" s="54">
        <f t="shared" si="15"/>
        <v>209.7</v>
      </c>
      <c r="G82" s="55">
        <f t="shared" si="15"/>
        <v>1702</v>
      </c>
      <c r="H82" s="55">
        <f t="shared" si="15"/>
        <v>315</v>
      </c>
      <c r="I82" s="55">
        <f t="shared" si="15"/>
        <v>229</v>
      </c>
      <c r="J82" s="55">
        <f t="shared" si="15"/>
        <v>631</v>
      </c>
      <c r="K82" s="56">
        <f t="shared" si="15"/>
        <v>9.24</v>
      </c>
      <c r="L82" s="56">
        <f t="shared" si="15"/>
        <v>0.81</v>
      </c>
      <c r="M82" s="56">
        <f t="shared" si="15"/>
        <v>26.18</v>
      </c>
      <c r="N82" s="56">
        <f t="shared" si="15"/>
        <v>0.23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4" ht="14.25" customHeight="1" x14ac:dyDescent="0.25">
      <c r="A83" s="21"/>
      <c r="B83" s="26" t="s">
        <v>100</v>
      </c>
      <c r="C83" s="46"/>
      <c r="D83" s="22"/>
      <c r="E83" s="22"/>
      <c r="F83" s="22"/>
      <c r="G83" s="23"/>
      <c r="H83" s="23"/>
      <c r="I83" s="23"/>
      <c r="J83" s="23"/>
      <c r="K83" s="24"/>
      <c r="L83" s="24"/>
      <c r="M83" s="24"/>
      <c r="N83" s="2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4" ht="14.25" customHeight="1" x14ac:dyDescent="0.25">
      <c r="A84" s="21"/>
      <c r="B84" s="27" t="s">
        <v>49</v>
      </c>
      <c r="C84" s="46"/>
      <c r="D84" s="22"/>
      <c r="E84" s="22"/>
      <c r="F84" s="22"/>
      <c r="G84" s="23"/>
      <c r="H84" s="23"/>
      <c r="I84" s="23"/>
      <c r="J84" s="23"/>
      <c r="K84" s="24"/>
      <c r="L84" s="24"/>
      <c r="M84" s="24"/>
      <c r="N84" s="2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4" ht="14.25" customHeight="1" x14ac:dyDescent="0.25">
      <c r="A85" s="32">
        <v>15</v>
      </c>
      <c r="B85" s="34" t="s">
        <v>50</v>
      </c>
      <c r="C85" s="96" t="s">
        <v>23</v>
      </c>
      <c r="D85" s="36">
        <v>0.2</v>
      </c>
      <c r="E85" s="36">
        <v>9.3000000000000007</v>
      </c>
      <c r="F85" s="36">
        <v>3.3</v>
      </c>
      <c r="G85" s="37">
        <v>98</v>
      </c>
      <c r="H85" s="37">
        <v>0</v>
      </c>
      <c r="I85" s="37">
        <v>0</v>
      </c>
      <c r="J85" s="37">
        <v>0</v>
      </c>
      <c r="K85" s="33">
        <v>0</v>
      </c>
      <c r="L85" s="33">
        <v>0</v>
      </c>
      <c r="M85" s="33">
        <v>0</v>
      </c>
      <c r="N85" s="33">
        <v>0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4" s="47" customFormat="1" ht="14.25" customHeight="1" x14ac:dyDescent="0.25">
      <c r="A86" s="21" t="s">
        <v>101</v>
      </c>
      <c r="B86" s="19" t="s">
        <v>240</v>
      </c>
      <c r="C86" s="46" t="s">
        <v>25</v>
      </c>
      <c r="D86" s="22">
        <v>14.2</v>
      </c>
      <c r="E86" s="22">
        <v>18.7</v>
      </c>
      <c r="F86" s="22">
        <v>37.6</v>
      </c>
      <c r="G86" s="23">
        <v>375</v>
      </c>
      <c r="H86" s="23">
        <v>100</v>
      </c>
      <c r="I86" s="23">
        <v>7</v>
      </c>
      <c r="J86" s="23">
        <v>72</v>
      </c>
      <c r="K86" s="24">
        <v>0.9</v>
      </c>
      <c r="L86" s="24">
        <v>0.03</v>
      </c>
      <c r="M86" s="24">
        <v>0</v>
      </c>
      <c r="N86" s="24">
        <v>0</v>
      </c>
      <c r="IT86" s="48"/>
    </row>
    <row r="87" spans="1:254" ht="14.25" customHeight="1" x14ac:dyDescent="0.25">
      <c r="A87" s="32">
        <v>377</v>
      </c>
      <c r="B87" s="39" t="s">
        <v>54</v>
      </c>
      <c r="C87" s="96" t="s">
        <v>55</v>
      </c>
      <c r="D87" s="36">
        <v>0.3</v>
      </c>
      <c r="E87" s="36">
        <v>0.1</v>
      </c>
      <c r="F87" s="36">
        <v>10.3</v>
      </c>
      <c r="G87" s="37">
        <v>43</v>
      </c>
      <c r="H87" s="37">
        <v>8</v>
      </c>
      <c r="I87" s="37">
        <v>5</v>
      </c>
      <c r="J87" s="37">
        <v>10</v>
      </c>
      <c r="K87" s="33">
        <v>0.89</v>
      </c>
      <c r="L87" s="33">
        <v>0</v>
      </c>
      <c r="M87" s="33">
        <v>2.9</v>
      </c>
      <c r="N87" s="33">
        <v>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 s="48"/>
    </row>
    <row r="88" spans="1:254" ht="14.25" customHeight="1" x14ac:dyDescent="0.25">
      <c r="A88" s="21"/>
      <c r="B88" s="40" t="s">
        <v>28</v>
      </c>
      <c r="C88" s="46" t="s">
        <v>73</v>
      </c>
      <c r="D88" s="22">
        <v>3.2</v>
      </c>
      <c r="E88" s="22">
        <v>0.8</v>
      </c>
      <c r="F88" s="22">
        <v>22.84</v>
      </c>
      <c r="G88" s="23">
        <v>112</v>
      </c>
      <c r="H88" s="23">
        <v>16</v>
      </c>
      <c r="I88" s="23">
        <v>0</v>
      </c>
      <c r="J88" s="23">
        <v>0</v>
      </c>
      <c r="K88" s="24">
        <v>0.8</v>
      </c>
      <c r="L88" s="24">
        <v>0.18</v>
      </c>
      <c r="M88" s="24">
        <v>0</v>
      </c>
      <c r="N88" s="24">
        <v>0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4" ht="14.25" customHeight="1" x14ac:dyDescent="0.25">
      <c r="A89" s="21"/>
      <c r="B89" s="43" t="s">
        <v>30</v>
      </c>
      <c r="C89" s="116"/>
      <c r="D89" s="45">
        <f t="shared" ref="D89:N89" si="16">SUM(D85:D88)</f>
        <v>17.899999999999999</v>
      </c>
      <c r="E89" s="45">
        <f t="shared" si="16"/>
        <v>28.900000000000002</v>
      </c>
      <c r="F89" s="45">
        <f t="shared" si="16"/>
        <v>74.040000000000006</v>
      </c>
      <c r="G89" s="46">
        <f t="shared" si="16"/>
        <v>628</v>
      </c>
      <c r="H89" s="46">
        <f t="shared" si="16"/>
        <v>124</v>
      </c>
      <c r="I89" s="46">
        <f t="shared" si="16"/>
        <v>12</v>
      </c>
      <c r="J89" s="46">
        <f t="shared" si="16"/>
        <v>82</v>
      </c>
      <c r="K89" s="42">
        <f t="shared" si="16"/>
        <v>2.59</v>
      </c>
      <c r="L89" s="42">
        <f t="shared" si="16"/>
        <v>0.21</v>
      </c>
      <c r="M89" s="42">
        <f t="shared" si="16"/>
        <v>2.9</v>
      </c>
      <c r="N89" s="42">
        <f t="shared" si="16"/>
        <v>0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4" ht="14.25" customHeight="1" x14ac:dyDescent="0.25">
      <c r="A90" s="21"/>
      <c r="B90" s="27" t="s">
        <v>238</v>
      </c>
      <c r="C90" s="46"/>
      <c r="D90" s="22"/>
      <c r="E90" s="22"/>
      <c r="F90" s="22"/>
      <c r="G90" s="23"/>
      <c r="H90" s="23"/>
      <c r="I90" s="23"/>
      <c r="J90" s="23"/>
      <c r="K90" s="24"/>
      <c r="L90" s="24"/>
      <c r="M90" s="24"/>
      <c r="N90" s="24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4" ht="19.350000000000001" customHeight="1" x14ac:dyDescent="0.25">
      <c r="A91" s="21" t="s">
        <v>103</v>
      </c>
      <c r="B91" s="19" t="s">
        <v>104</v>
      </c>
      <c r="C91" s="96" t="s">
        <v>217</v>
      </c>
      <c r="D91" s="22">
        <v>9.5</v>
      </c>
      <c r="E91" s="22">
        <v>0.8</v>
      </c>
      <c r="F91" s="22">
        <v>13.7</v>
      </c>
      <c r="G91" s="23">
        <v>100</v>
      </c>
      <c r="H91" s="23">
        <v>12</v>
      </c>
      <c r="I91" s="23">
        <v>23</v>
      </c>
      <c r="J91" s="23">
        <v>37</v>
      </c>
      <c r="K91" s="24">
        <v>0.79</v>
      </c>
      <c r="L91" s="24">
        <v>0.11</v>
      </c>
      <c r="M91" s="24">
        <v>0.66</v>
      </c>
      <c r="N91" s="24">
        <v>0.02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4" ht="14.25" customHeight="1" x14ac:dyDescent="0.25">
      <c r="A92" s="32">
        <v>259</v>
      </c>
      <c r="B92" s="39" t="s">
        <v>241</v>
      </c>
      <c r="C92" s="96" t="s">
        <v>25</v>
      </c>
      <c r="D92" s="22">
        <v>10.1</v>
      </c>
      <c r="E92" s="22">
        <v>12</v>
      </c>
      <c r="F92" s="22">
        <v>19.3</v>
      </c>
      <c r="G92" s="23">
        <v>226</v>
      </c>
      <c r="H92" s="23">
        <v>16</v>
      </c>
      <c r="I92" s="23">
        <v>40</v>
      </c>
      <c r="J92" s="23">
        <v>165</v>
      </c>
      <c r="K92" s="24">
        <v>1.99</v>
      </c>
      <c r="L92" s="24">
        <v>0.17</v>
      </c>
      <c r="M92" s="24">
        <v>8.16</v>
      </c>
      <c r="N92" s="24">
        <v>0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4" ht="14.25" customHeight="1" x14ac:dyDescent="0.25">
      <c r="A93" s="21">
        <v>342</v>
      </c>
      <c r="B93" s="58" t="s">
        <v>122</v>
      </c>
      <c r="C93" s="46" t="s">
        <v>25</v>
      </c>
      <c r="D93" s="22">
        <v>0.2</v>
      </c>
      <c r="E93" s="22">
        <v>0.1</v>
      </c>
      <c r="F93" s="22">
        <v>14</v>
      </c>
      <c r="G93" s="23">
        <v>58</v>
      </c>
      <c r="H93" s="23">
        <v>8</v>
      </c>
      <c r="I93" s="23">
        <v>5</v>
      </c>
      <c r="J93" s="23">
        <v>6</v>
      </c>
      <c r="K93" s="24">
        <v>1</v>
      </c>
      <c r="L93" s="24">
        <v>0</v>
      </c>
      <c r="M93" s="24">
        <v>2.1</v>
      </c>
      <c r="N93" s="24">
        <v>0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4" s="7" customFormat="1" ht="25.5" customHeight="1" x14ac:dyDescent="0.25">
      <c r="A94" s="21"/>
      <c r="B94" s="40" t="s">
        <v>39</v>
      </c>
      <c r="C94" s="46" t="s">
        <v>40</v>
      </c>
      <c r="D94" s="22">
        <v>3.8</v>
      </c>
      <c r="E94" s="22">
        <v>0.8</v>
      </c>
      <c r="F94" s="22">
        <v>25.1</v>
      </c>
      <c r="G94" s="23">
        <v>123</v>
      </c>
      <c r="H94" s="23">
        <v>28</v>
      </c>
      <c r="I94" s="23">
        <v>0</v>
      </c>
      <c r="J94" s="23">
        <v>0</v>
      </c>
      <c r="K94" s="24">
        <v>1.48</v>
      </c>
      <c r="L94" s="24">
        <v>0.17</v>
      </c>
      <c r="M94" s="24">
        <v>0</v>
      </c>
      <c r="N94" s="24">
        <v>0</v>
      </c>
    </row>
    <row r="95" spans="1:254" ht="14.25" customHeight="1" x14ac:dyDescent="0.25">
      <c r="A95" s="21"/>
      <c r="B95" s="43" t="s">
        <v>30</v>
      </c>
      <c r="C95" s="116"/>
      <c r="D95" s="45">
        <f t="shared" ref="D95:N95" si="17">SUM(D91:D94)</f>
        <v>23.6</v>
      </c>
      <c r="E95" s="45">
        <f t="shared" si="17"/>
        <v>13.700000000000001</v>
      </c>
      <c r="F95" s="45">
        <f t="shared" si="17"/>
        <v>72.099999999999994</v>
      </c>
      <c r="G95" s="46">
        <f t="shared" si="17"/>
        <v>507</v>
      </c>
      <c r="H95" s="46">
        <f t="shared" si="17"/>
        <v>64</v>
      </c>
      <c r="I95" s="46">
        <f t="shared" si="17"/>
        <v>68</v>
      </c>
      <c r="J95" s="46">
        <f t="shared" si="17"/>
        <v>208</v>
      </c>
      <c r="K95" s="42">
        <f t="shared" si="17"/>
        <v>5.26</v>
      </c>
      <c r="L95" s="42">
        <f t="shared" si="17"/>
        <v>0.45000000000000007</v>
      </c>
      <c r="M95" s="42">
        <f t="shared" si="17"/>
        <v>10.92</v>
      </c>
      <c r="N95" s="42">
        <f t="shared" si="17"/>
        <v>0.02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4" ht="14.25" customHeight="1" x14ac:dyDescent="0.25">
      <c r="A96" s="21"/>
      <c r="B96" s="27" t="s">
        <v>41</v>
      </c>
      <c r="C96" s="46"/>
      <c r="D96" s="22"/>
      <c r="E96" s="22"/>
      <c r="F96" s="22"/>
      <c r="G96" s="23"/>
      <c r="H96" s="23"/>
      <c r="I96" s="23"/>
      <c r="J96" s="23"/>
      <c r="K96" s="24"/>
      <c r="L96" s="24"/>
      <c r="M96" s="24"/>
      <c r="N96" s="24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53" ht="14.25" customHeight="1" x14ac:dyDescent="0.25">
      <c r="A97" s="32" t="s">
        <v>218</v>
      </c>
      <c r="B97" s="39" t="s">
        <v>219</v>
      </c>
      <c r="C97" s="96" t="s">
        <v>99</v>
      </c>
      <c r="D97" s="36">
        <v>6.5</v>
      </c>
      <c r="E97" s="36">
        <v>8.1</v>
      </c>
      <c r="F97" s="36">
        <v>32</v>
      </c>
      <c r="G97" s="37">
        <v>254</v>
      </c>
      <c r="H97" s="37">
        <v>29</v>
      </c>
      <c r="I97" s="37">
        <v>9</v>
      </c>
      <c r="J97" s="37">
        <v>29</v>
      </c>
      <c r="K97" s="33">
        <v>0.51</v>
      </c>
      <c r="L97" s="33">
        <v>0.06</v>
      </c>
      <c r="M97" s="33">
        <v>0.06</v>
      </c>
      <c r="N97" s="33">
        <v>0.01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1:253" ht="14.25" customHeight="1" x14ac:dyDescent="0.25">
      <c r="A98" s="21">
        <v>389</v>
      </c>
      <c r="B98" s="25" t="s">
        <v>126</v>
      </c>
      <c r="C98" s="46" t="s">
        <v>25</v>
      </c>
      <c r="D98" s="22">
        <v>0</v>
      </c>
      <c r="E98" s="22">
        <v>0</v>
      </c>
      <c r="F98" s="22">
        <v>22.4</v>
      </c>
      <c r="G98" s="23">
        <v>90</v>
      </c>
      <c r="H98" s="23">
        <v>0</v>
      </c>
      <c r="I98" s="23">
        <v>0</v>
      </c>
      <c r="J98" s="23">
        <v>0</v>
      </c>
      <c r="K98" s="24">
        <v>0</v>
      </c>
      <c r="L98" s="24">
        <v>0</v>
      </c>
      <c r="M98" s="24">
        <v>0</v>
      </c>
      <c r="N98" s="24">
        <v>0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1:253" ht="14.25" customHeight="1" x14ac:dyDescent="0.25">
      <c r="A99" s="32">
        <v>338</v>
      </c>
      <c r="B99" s="39" t="s">
        <v>74</v>
      </c>
      <c r="C99" s="96" t="s">
        <v>214</v>
      </c>
      <c r="D99" s="36">
        <v>0.5</v>
      </c>
      <c r="E99" s="36">
        <v>0.5</v>
      </c>
      <c r="F99" s="22">
        <v>12.7</v>
      </c>
      <c r="G99" s="23">
        <v>58</v>
      </c>
      <c r="H99" s="23">
        <v>21</v>
      </c>
      <c r="I99" s="23">
        <v>12</v>
      </c>
      <c r="J99" s="23">
        <v>14</v>
      </c>
      <c r="K99" s="24">
        <v>2.9</v>
      </c>
      <c r="L99" s="24">
        <v>0</v>
      </c>
      <c r="M99" s="24">
        <v>13</v>
      </c>
      <c r="N99" s="24">
        <v>0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53" ht="14.25" customHeight="1" x14ac:dyDescent="0.25">
      <c r="A100" s="21"/>
      <c r="B100" s="43" t="s">
        <v>30</v>
      </c>
      <c r="C100" s="116"/>
      <c r="D100" s="45">
        <f t="shared" ref="D100:N100" si="18">SUM(D97:D99)</f>
        <v>7</v>
      </c>
      <c r="E100" s="45">
        <f t="shared" si="18"/>
        <v>8.6</v>
      </c>
      <c r="F100" s="45">
        <f t="shared" si="18"/>
        <v>67.099999999999994</v>
      </c>
      <c r="G100" s="46">
        <f t="shared" si="18"/>
        <v>402</v>
      </c>
      <c r="H100" s="46">
        <f t="shared" si="18"/>
        <v>50</v>
      </c>
      <c r="I100" s="46">
        <f t="shared" si="18"/>
        <v>21</v>
      </c>
      <c r="J100" s="46">
        <f t="shared" si="18"/>
        <v>43</v>
      </c>
      <c r="K100" s="42">
        <f t="shared" si="18"/>
        <v>3.41</v>
      </c>
      <c r="L100" s="42">
        <f t="shared" si="18"/>
        <v>0.06</v>
      </c>
      <c r="M100" s="42">
        <f t="shared" si="18"/>
        <v>13.06</v>
      </c>
      <c r="N100" s="42">
        <f t="shared" si="18"/>
        <v>0.01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1:253" ht="14.25" customHeight="1" x14ac:dyDescent="0.25">
      <c r="A101" s="21"/>
      <c r="B101" s="53" t="s">
        <v>47</v>
      </c>
      <c r="C101" s="55"/>
      <c r="D101" s="54">
        <f t="shared" ref="D101:N101" si="19">D89+D95+D100</f>
        <v>48.5</v>
      </c>
      <c r="E101" s="54">
        <f t="shared" si="19"/>
        <v>51.2</v>
      </c>
      <c r="F101" s="54">
        <f t="shared" si="19"/>
        <v>213.23999999999998</v>
      </c>
      <c r="G101" s="55">
        <f t="shared" si="19"/>
        <v>1537</v>
      </c>
      <c r="H101" s="55">
        <f t="shared" si="19"/>
        <v>238</v>
      </c>
      <c r="I101" s="55">
        <f t="shared" si="19"/>
        <v>101</v>
      </c>
      <c r="J101" s="55">
        <f t="shared" si="19"/>
        <v>333</v>
      </c>
      <c r="K101" s="56">
        <f t="shared" si="19"/>
        <v>11.26</v>
      </c>
      <c r="L101" s="56">
        <f t="shared" si="19"/>
        <v>0.72</v>
      </c>
      <c r="M101" s="56">
        <f t="shared" si="19"/>
        <v>26.880000000000003</v>
      </c>
      <c r="N101" s="56">
        <f t="shared" si="19"/>
        <v>0.03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1:253" s="7" customFormat="1" ht="14.25" customHeight="1" x14ac:dyDescent="0.25">
      <c r="A102" s="21"/>
      <c r="B102" s="63" t="s">
        <v>109</v>
      </c>
      <c r="C102" s="134"/>
      <c r="D102" s="65"/>
      <c r="E102" s="65"/>
      <c r="F102" s="65"/>
      <c r="G102" s="66"/>
      <c r="H102" s="66"/>
      <c r="I102" s="66"/>
      <c r="J102" s="66"/>
      <c r="K102" s="67"/>
      <c r="L102" s="67"/>
      <c r="M102" s="67"/>
      <c r="N102" s="67"/>
    </row>
    <row r="103" spans="1:253" ht="14.25" customHeight="1" x14ac:dyDescent="0.25">
      <c r="A103" s="21"/>
      <c r="B103" s="27" t="s">
        <v>237</v>
      </c>
      <c r="C103" s="135"/>
      <c r="D103" s="69"/>
      <c r="E103" s="69"/>
      <c r="F103" s="69"/>
      <c r="G103" s="70"/>
      <c r="H103" s="70"/>
      <c r="I103" s="70"/>
      <c r="J103" s="70"/>
      <c r="K103" s="71"/>
      <c r="L103" s="71"/>
      <c r="M103" s="71"/>
      <c r="N103" s="71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1:253" ht="14.25" customHeight="1" x14ac:dyDescent="0.25">
      <c r="A104" s="32">
        <v>14</v>
      </c>
      <c r="B104" s="34" t="s">
        <v>210</v>
      </c>
      <c r="C104" s="96" t="s">
        <v>51</v>
      </c>
      <c r="D104" s="36">
        <v>0.1</v>
      </c>
      <c r="E104" s="36">
        <v>7.3</v>
      </c>
      <c r="F104" s="36">
        <v>0.1</v>
      </c>
      <c r="G104" s="37">
        <v>66</v>
      </c>
      <c r="H104" s="37">
        <v>2</v>
      </c>
      <c r="I104" s="37">
        <v>0</v>
      </c>
      <c r="J104" s="37">
        <v>3</v>
      </c>
      <c r="K104" s="33">
        <v>0.02</v>
      </c>
      <c r="L104" s="33">
        <v>0.01</v>
      </c>
      <c r="M104" s="33">
        <v>0</v>
      </c>
      <c r="N104" s="33">
        <v>0.04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1:253" ht="12.75" customHeight="1" x14ac:dyDescent="0.25">
      <c r="A105" s="32">
        <v>260</v>
      </c>
      <c r="B105" s="38" t="s">
        <v>236</v>
      </c>
      <c r="C105" s="96">
        <v>100</v>
      </c>
      <c r="D105" s="36">
        <v>6.4</v>
      </c>
      <c r="E105" s="36">
        <v>9.5</v>
      </c>
      <c r="F105" s="36">
        <v>2.6</v>
      </c>
      <c r="G105" s="37">
        <v>134</v>
      </c>
      <c r="H105" s="37">
        <v>16</v>
      </c>
      <c r="I105" s="37">
        <v>16</v>
      </c>
      <c r="J105" s="37">
        <v>23</v>
      </c>
      <c r="K105" s="33">
        <v>1.1000000000000001</v>
      </c>
      <c r="L105" s="33">
        <v>0.1</v>
      </c>
      <c r="M105" s="33">
        <v>0.6</v>
      </c>
      <c r="N105" s="33"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1:253" ht="12.75" customHeight="1" x14ac:dyDescent="0.25">
      <c r="A106" s="32">
        <v>309</v>
      </c>
      <c r="B106" s="34" t="s">
        <v>71</v>
      </c>
      <c r="C106" s="96" t="s">
        <v>37</v>
      </c>
      <c r="D106" s="36">
        <v>6.5</v>
      </c>
      <c r="E106" s="36">
        <v>5.7</v>
      </c>
      <c r="F106" s="36">
        <v>33.5</v>
      </c>
      <c r="G106" s="37">
        <v>212</v>
      </c>
      <c r="H106" s="37">
        <v>8</v>
      </c>
      <c r="I106" s="37">
        <v>9</v>
      </c>
      <c r="J106" s="37">
        <v>42</v>
      </c>
      <c r="K106" s="33">
        <v>0.91</v>
      </c>
      <c r="L106" s="33">
        <v>7.0000000000000007E-2</v>
      </c>
      <c r="M106" s="33">
        <v>0</v>
      </c>
      <c r="N106" s="33">
        <v>0.03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1:253" ht="16.5" customHeight="1" x14ac:dyDescent="0.25">
      <c r="A107" s="32" t="s">
        <v>26</v>
      </c>
      <c r="B107" s="39" t="s">
        <v>27</v>
      </c>
      <c r="C107" s="96" t="s">
        <v>25</v>
      </c>
      <c r="D107" s="36">
        <v>2.2999999999999998</v>
      </c>
      <c r="E107" s="36">
        <v>1.4</v>
      </c>
      <c r="F107" s="36">
        <v>22</v>
      </c>
      <c r="G107" s="37">
        <v>110</v>
      </c>
      <c r="H107" s="37">
        <v>60</v>
      </c>
      <c r="I107" s="37">
        <v>7</v>
      </c>
      <c r="J107" s="37">
        <v>45</v>
      </c>
      <c r="K107" s="33">
        <v>0.1</v>
      </c>
      <c r="L107" s="33">
        <v>0.02</v>
      </c>
      <c r="M107" s="33">
        <v>0.65</v>
      </c>
      <c r="N107" s="33">
        <v>0.01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1:253" ht="14.25" customHeight="1" x14ac:dyDescent="0.25">
      <c r="A108" s="21"/>
      <c r="B108" s="40" t="s">
        <v>28</v>
      </c>
      <c r="C108" s="46" t="s">
        <v>29</v>
      </c>
      <c r="D108" s="22">
        <v>2</v>
      </c>
      <c r="E108" s="22">
        <v>0.5</v>
      </c>
      <c r="F108" s="22">
        <v>14.3</v>
      </c>
      <c r="G108" s="23">
        <v>70</v>
      </c>
      <c r="H108" s="23">
        <v>10</v>
      </c>
      <c r="I108" s="23">
        <v>0</v>
      </c>
      <c r="J108" s="23">
        <v>0</v>
      </c>
      <c r="K108" s="24">
        <v>0.5</v>
      </c>
      <c r="L108" s="24">
        <v>0.08</v>
      </c>
      <c r="M108" s="24">
        <v>0</v>
      </c>
      <c r="N108" s="24"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1:253" s="7" customFormat="1" ht="14.25" customHeight="1" x14ac:dyDescent="0.25">
      <c r="A109" s="21"/>
      <c r="B109" s="72" t="s">
        <v>30</v>
      </c>
      <c r="C109" s="136"/>
      <c r="D109" s="74">
        <f t="shared" ref="D109:N109" si="20">SUM(D104:D108)</f>
        <v>17.3</v>
      </c>
      <c r="E109" s="74">
        <f t="shared" si="20"/>
        <v>24.4</v>
      </c>
      <c r="F109" s="74">
        <f t="shared" si="20"/>
        <v>72.5</v>
      </c>
      <c r="G109" s="75">
        <f t="shared" si="20"/>
        <v>592</v>
      </c>
      <c r="H109" s="75">
        <f t="shared" si="20"/>
        <v>96</v>
      </c>
      <c r="I109" s="75">
        <f t="shared" si="20"/>
        <v>32</v>
      </c>
      <c r="J109" s="75">
        <f t="shared" si="20"/>
        <v>113</v>
      </c>
      <c r="K109" s="74">
        <f t="shared" si="20"/>
        <v>2.6300000000000003</v>
      </c>
      <c r="L109" s="74">
        <f t="shared" si="20"/>
        <v>0.27999999999999997</v>
      </c>
      <c r="M109" s="74">
        <f t="shared" si="20"/>
        <v>1.25</v>
      </c>
      <c r="N109" s="74">
        <f t="shared" si="20"/>
        <v>0.08</v>
      </c>
    </row>
    <row r="110" spans="1:253" ht="14.25" customHeight="1" x14ac:dyDescent="0.25">
      <c r="A110" s="21"/>
      <c r="B110" s="77" t="s">
        <v>31</v>
      </c>
      <c r="C110" s="137"/>
      <c r="D110" s="78"/>
      <c r="E110" s="78"/>
      <c r="F110" s="78"/>
      <c r="G110" s="79"/>
      <c r="H110" s="79"/>
      <c r="I110" s="79"/>
      <c r="J110" s="79"/>
      <c r="K110" s="80"/>
      <c r="L110" s="80"/>
      <c r="M110" s="80"/>
      <c r="N110" s="8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253" ht="12.75" customHeight="1" x14ac:dyDescent="0.25">
      <c r="A111" s="21">
        <v>119</v>
      </c>
      <c r="B111" s="34" t="s">
        <v>220</v>
      </c>
      <c r="C111" s="49" t="s">
        <v>162</v>
      </c>
      <c r="D111" s="22">
        <v>10.1</v>
      </c>
      <c r="E111" s="22">
        <v>6.1</v>
      </c>
      <c r="F111" s="22">
        <v>31.5</v>
      </c>
      <c r="G111" s="23">
        <v>221</v>
      </c>
      <c r="H111" s="23">
        <v>40</v>
      </c>
      <c r="I111" s="23">
        <v>31</v>
      </c>
      <c r="J111" s="23">
        <v>79</v>
      </c>
      <c r="K111" s="24">
        <v>2.9</v>
      </c>
      <c r="L111" s="24">
        <v>0.49</v>
      </c>
      <c r="M111" s="24">
        <v>0</v>
      </c>
      <c r="N111" s="24">
        <v>0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1:253" ht="12.75" customHeight="1" x14ac:dyDescent="0.25">
      <c r="A112" s="32">
        <v>271</v>
      </c>
      <c r="B112" s="34" t="s">
        <v>70</v>
      </c>
      <c r="C112" s="96" t="s">
        <v>35</v>
      </c>
      <c r="D112" s="36">
        <v>13.8</v>
      </c>
      <c r="E112" s="36">
        <v>11.3</v>
      </c>
      <c r="F112" s="36">
        <v>10.1</v>
      </c>
      <c r="G112" s="37">
        <v>198</v>
      </c>
      <c r="H112" s="37">
        <v>10</v>
      </c>
      <c r="I112" s="37">
        <v>10</v>
      </c>
      <c r="J112" s="37">
        <v>53</v>
      </c>
      <c r="K112" s="33">
        <v>1</v>
      </c>
      <c r="L112" s="33">
        <v>0.3</v>
      </c>
      <c r="M112" s="33">
        <v>0</v>
      </c>
      <c r="N112" s="33">
        <v>0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1:253" ht="12.75" customHeight="1" x14ac:dyDescent="0.25">
      <c r="A113" s="21" t="s">
        <v>221</v>
      </c>
      <c r="B113" s="39" t="s">
        <v>222</v>
      </c>
      <c r="C113" s="46" t="s">
        <v>37</v>
      </c>
      <c r="D113" s="22">
        <v>3.9</v>
      </c>
      <c r="E113" s="22">
        <v>7.4</v>
      </c>
      <c r="F113" s="22">
        <v>16.8</v>
      </c>
      <c r="G113" s="23">
        <v>150</v>
      </c>
      <c r="H113" s="23">
        <v>18.3</v>
      </c>
      <c r="I113" s="23">
        <v>23.3</v>
      </c>
      <c r="J113" s="23">
        <v>62.6</v>
      </c>
      <c r="K113" s="24">
        <v>1.1000000000000001</v>
      </c>
      <c r="L113" s="24">
        <v>0.09</v>
      </c>
      <c r="M113" s="24">
        <v>14.8</v>
      </c>
      <c r="N113" s="24">
        <v>0.04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1:253" ht="13.5" customHeight="1" x14ac:dyDescent="0.25">
      <c r="A114" s="32" t="s">
        <v>172</v>
      </c>
      <c r="B114" s="39" t="s">
        <v>173</v>
      </c>
      <c r="C114" s="46" t="s">
        <v>25</v>
      </c>
      <c r="D114" s="36">
        <v>0</v>
      </c>
      <c r="E114" s="36">
        <v>0</v>
      </c>
      <c r="F114" s="36">
        <v>28</v>
      </c>
      <c r="G114" s="37">
        <v>112</v>
      </c>
      <c r="H114" s="37">
        <v>3</v>
      </c>
      <c r="I114" s="37">
        <v>0</v>
      </c>
      <c r="J114" s="37">
        <v>6</v>
      </c>
      <c r="K114" s="33">
        <v>0.03</v>
      </c>
      <c r="L114" s="33">
        <v>0</v>
      </c>
      <c r="M114" s="33">
        <v>7.6</v>
      </c>
      <c r="N114" s="33">
        <v>0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1:253" ht="25.5" customHeight="1" x14ac:dyDescent="0.25">
      <c r="A115" s="21"/>
      <c r="B115" s="40" t="s">
        <v>39</v>
      </c>
      <c r="C115" s="46" t="s">
        <v>40</v>
      </c>
      <c r="D115" s="22">
        <v>3.8</v>
      </c>
      <c r="E115" s="22">
        <v>0.8</v>
      </c>
      <c r="F115" s="22">
        <v>25.1</v>
      </c>
      <c r="G115" s="23">
        <v>123</v>
      </c>
      <c r="H115" s="23">
        <v>28</v>
      </c>
      <c r="I115" s="23">
        <v>0</v>
      </c>
      <c r="J115" s="23">
        <v>0</v>
      </c>
      <c r="K115" s="24">
        <v>1.48</v>
      </c>
      <c r="L115" s="24">
        <v>0.17</v>
      </c>
      <c r="M115" s="24">
        <v>0</v>
      </c>
      <c r="N115" s="24">
        <v>0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1:253" ht="14.25" customHeight="1" x14ac:dyDescent="0.25">
      <c r="A116" s="21"/>
      <c r="B116" s="72" t="s">
        <v>30</v>
      </c>
      <c r="C116" s="136"/>
      <c r="D116" s="74">
        <f t="shared" ref="D116:N116" si="21">SUM(D111:D115)</f>
        <v>31.599999999999998</v>
      </c>
      <c r="E116" s="74">
        <f t="shared" si="21"/>
        <v>25.599999999999998</v>
      </c>
      <c r="F116" s="74">
        <f t="shared" si="21"/>
        <v>111.5</v>
      </c>
      <c r="G116" s="75">
        <f t="shared" si="21"/>
        <v>804</v>
      </c>
      <c r="H116" s="75">
        <f t="shared" si="21"/>
        <v>99.3</v>
      </c>
      <c r="I116" s="75">
        <f t="shared" si="21"/>
        <v>64.3</v>
      </c>
      <c r="J116" s="75">
        <f t="shared" si="21"/>
        <v>200.6</v>
      </c>
      <c r="K116" s="76">
        <f t="shared" si="21"/>
        <v>6.51</v>
      </c>
      <c r="L116" s="76">
        <f t="shared" si="21"/>
        <v>1.05</v>
      </c>
      <c r="M116" s="76">
        <f t="shared" si="21"/>
        <v>22.4</v>
      </c>
      <c r="N116" s="76">
        <f t="shared" si="21"/>
        <v>0.04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1:253" ht="14.25" customHeight="1" x14ac:dyDescent="0.25">
      <c r="A117" s="21"/>
      <c r="B117" s="27" t="s">
        <v>242</v>
      </c>
      <c r="C117" s="46"/>
      <c r="D117" s="22"/>
      <c r="E117" s="22"/>
      <c r="F117" s="22"/>
      <c r="G117" s="23"/>
      <c r="H117" s="23"/>
      <c r="I117" s="23"/>
      <c r="J117" s="23"/>
      <c r="K117" s="24"/>
      <c r="L117" s="24"/>
      <c r="M117" s="24"/>
      <c r="N117" s="24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1:253" ht="14.25" customHeight="1" x14ac:dyDescent="0.25">
      <c r="A118" s="32"/>
      <c r="B118" s="39" t="s">
        <v>113</v>
      </c>
      <c r="C118" s="96" t="s">
        <v>25</v>
      </c>
      <c r="D118" s="36">
        <v>2</v>
      </c>
      <c r="E118" s="36">
        <v>1</v>
      </c>
      <c r="F118" s="36">
        <v>22</v>
      </c>
      <c r="G118" s="37">
        <v>100</v>
      </c>
      <c r="H118" s="37">
        <v>0</v>
      </c>
      <c r="I118" s="37">
        <v>0</v>
      </c>
      <c r="J118" s="37">
        <v>0</v>
      </c>
      <c r="K118" s="33">
        <v>0</v>
      </c>
      <c r="L118" s="33">
        <v>0</v>
      </c>
      <c r="M118" s="33">
        <v>0</v>
      </c>
      <c r="N118" s="33">
        <v>0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1:253" ht="14.25" customHeight="1" x14ac:dyDescent="0.25">
      <c r="A119" s="32" t="s">
        <v>97</v>
      </c>
      <c r="B119" s="39" t="s">
        <v>98</v>
      </c>
      <c r="C119" s="96" t="s">
        <v>99</v>
      </c>
      <c r="D119" s="36">
        <v>5.7</v>
      </c>
      <c r="E119" s="36">
        <v>5.9</v>
      </c>
      <c r="F119" s="36">
        <v>34.1</v>
      </c>
      <c r="G119" s="37">
        <v>212</v>
      </c>
      <c r="H119" s="37">
        <v>25</v>
      </c>
      <c r="I119" s="37">
        <v>10</v>
      </c>
      <c r="J119" s="37">
        <v>54</v>
      </c>
      <c r="K119" s="33">
        <v>0.6</v>
      </c>
      <c r="L119" s="33">
        <v>0.1</v>
      </c>
      <c r="M119" s="33">
        <v>0</v>
      </c>
      <c r="N119" s="33">
        <v>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1:253" ht="14.25" customHeight="1" x14ac:dyDescent="0.25">
      <c r="A120" s="21"/>
      <c r="B120" s="62" t="s">
        <v>30</v>
      </c>
      <c r="C120" s="136"/>
      <c r="D120" s="45">
        <f t="shared" ref="D120:N120" si="22">SUM(D118:D119)</f>
        <v>7.7</v>
      </c>
      <c r="E120" s="45">
        <f t="shared" si="22"/>
        <v>6.9</v>
      </c>
      <c r="F120" s="45">
        <f t="shared" si="22"/>
        <v>56.1</v>
      </c>
      <c r="G120" s="46">
        <f t="shared" si="22"/>
        <v>312</v>
      </c>
      <c r="H120" s="46">
        <f t="shared" si="22"/>
        <v>25</v>
      </c>
      <c r="I120" s="46">
        <f t="shared" si="22"/>
        <v>10</v>
      </c>
      <c r="J120" s="46">
        <f t="shared" si="22"/>
        <v>54</v>
      </c>
      <c r="K120" s="42">
        <f t="shared" si="22"/>
        <v>0.6</v>
      </c>
      <c r="L120" s="42">
        <f t="shared" si="22"/>
        <v>0.1</v>
      </c>
      <c r="M120" s="42">
        <f t="shared" si="22"/>
        <v>0</v>
      </c>
      <c r="N120" s="42">
        <f t="shared" si="22"/>
        <v>0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253" ht="14.25" customHeight="1" x14ac:dyDescent="0.25">
      <c r="A121" s="21"/>
      <c r="B121" s="81" t="s">
        <v>47</v>
      </c>
      <c r="C121" s="70"/>
      <c r="D121" s="69">
        <f t="shared" ref="D121:N121" si="23">D109+D116+D120</f>
        <v>56.6</v>
      </c>
      <c r="E121" s="69">
        <f t="shared" si="23"/>
        <v>56.9</v>
      </c>
      <c r="F121" s="69">
        <f t="shared" si="23"/>
        <v>240.1</v>
      </c>
      <c r="G121" s="70">
        <f t="shared" si="23"/>
        <v>1708</v>
      </c>
      <c r="H121" s="70">
        <f t="shared" si="23"/>
        <v>220.3</v>
      </c>
      <c r="I121" s="70">
        <f t="shared" si="23"/>
        <v>106.3</v>
      </c>
      <c r="J121" s="70">
        <f t="shared" si="23"/>
        <v>367.6</v>
      </c>
      <c r="K121" s="71">
        <f t="shared" si="23"/>
        <v>9.74</v>
      </c>
      <c r="L121" s="71">
        <f t="shared" si="23"/>
        <v>1.4300000000000002</v>
      </c>
      <c r="M121" s="71">
        <f t="shared" si="23"/>
        <v>23.65</v>
      </c>
      <c r="N121" s="71">
        <f t="shared" si="23"/>
        <v>0.12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ht="14.25" customHeight="1" x14ac:dyDescent="0.25">
      <c r="A122" s="21"/>
      <c r="B122" s="20" t="s">
        <v>115</v>
      </c>
      <c r="C122" s="46"/>
      <c r="D122" s="22"/>
      <c r="E122" s="22"/>
      <c r="F122" s="22"/>
      <c r="G122" s="23"/>
      <c r="H122" s="23"/>
      <c r="I122" s="23"/>
      <c r="J122" s="23"/>
      <c r="K122" s="24"/>
      <c r="L122" s="24"/>
      <c r="M122" s="24"/>
      <c r="N122" s="24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1:253" ht="14.25" customHeight="1" x14ac:dyDescent="0.25">
      <c r="A123" s="21"/>
      <c r="B123" s="26" t="s">
        <v>20</v>
      </c>
      <c r="C123" s="46"/>
      <c r="D123" s="22"/>
      <c r="E123" s="22"/>
      <c r="F123" s="22"/>
      <c r="G123" s="23"/>
      <c r="H123" s="23"/>
      <c r="I123" s="23"/>
      <c r="J123" s="23"/>
      <c r="K123" s="24"/>
      <c r="L123" s="24"/>
      <c r="M123" s="24"/>
      <c r="N123" s="24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1:253" ht="14.25" customHeight="1" x14ac:dyDescent="0.25">
      <c r="A124" s="21"/>
      <c r="B124" s="27" t="s">
        <v>49</v>
      </c>
      <c r="C124" s="46"/>
      <c r="D124" s="22"/>
      <c r="E124" s="22"/>
      <c r="F124" s="22"/>
      <c r="G124" s="23"/>
      <c r="H124" s="23"/>
      <c r="I124" s="23"/>
      <c r="J124" s="23"/>
      <c r="K124" s="24"/>
      <c r="L124" s="24"/>
      <c r="M124" s="24"/>
      <c r="N124" s="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1:253" ht="14.25" customHeight="1" x14ac:dyDescent="0.25">
      <c r="A125" s="32" t="s">
        <v>116</v>
      </c>
      <c r="B125" s="34" t="s">
        <v>243</v>
      </c>
      <c r="C125" s="96" t="s">
        <v>35</v>
      </c>
      <c r="D125" s="36">
        <v>11</v>
      </c>
      <c r="E125" s="36">
        <v>12.5</v>
      </c>
      <c r="F125" s="36">
        <v>5.5</v>
      </c>
      <c r="G125" s="37">
        <v>179</v>
      </c>
      <c r="H125" s="37">
        <v>20</v>
      </c>
      <c r="I125" s="37">
        <v>8</v>
      </c>
      <c r="J125" s="37">
        <v>17</v>
      </c>
      <c r="K125" s="33">
        <v>0.9</v>
      </c>
      <c r="L125" s="33">
        <v>0.03</v>
      </c>
      <c r="M125" s="33">
        <v>0.8</v>
      </c>
      <c r="N125" s="33">
        <v>0.01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1:253" ht="14.25" customHeight="1" x14ac:dyDescent="0.25">
      <c r="A126" s="21">
        <v>312</v>
      </c>
      <c r="B126" s="39" t="s">
        <v>62</v>
      </c>
      <c r="C126" s="46" t="s">
        <v>37</v>
      </c>
      <c r="D126" s="22">
        <v>3.8</v>
      </c>
      <c r="E126" s="22">
        <v>6.3</v>
      </c>
      <c r="F126" s="22">
        <v>14.5</v>
      </c>
      <c r="G126" s="23">
        <v>130</v>
      </c>
      <c r="H126" s="23">
        <v>46</v>
      </c>
      <c r="I126" s="23">
        <v>33</v>
      </c>
      <c r="J126" s="23">
        <v>99</v>
      </c>
      <c r="K126" s="24">
        <v>1.18</v>
      </c>
      <c r="L126" s="24">
        <v>1.0999999999999999E-2</v>
      </c>
      <c r="M126" s="24">
        <v>0.36</v>
      </c>
      <c r="N126" s="24">
        <v>5.6000000000000001E-2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253" ht="14.25" customHeight="1" x14ac:dyDescent="0.25">
      <c r="A127" s="32">
        <v>377</v>
      </c>
      <c r="B127" s="39" t="s">
        <v>54</v>
      </c>
      <c r="C127" s="96" t="s">
        <v>55</v>
      </c>
      <c r="D127" s="36">
        <v>0.3</v>
      </c>
      <c r="E127" s="36">
        <v>0.1</v>
      </c>
      <c r="F127" s="36">
        <v>10.3</v>
      </c>
      <c r="G127" s="37">
        <v>43</v>
      </c>
      <c r="H127" s="37">
        <v>8</v>
      </c>
      <c r="I127" s="37">
        <v>5</v>
      </c>
      <c r="J127" s="37">
        <v>10</v>
      </c>
      <c r="K127" s="33">
        <v>0.89</v>
      </c>
      <c r="L127" s="33">
        <v>0</v>
      </c>
      <c r="M127" s="33">
        <v>2.9</v>
      </c>
      <c r="N127" s="33">
        <v>0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1:253" ht="14.25" customHeight="1" x14ac:dyDescent="0.25">
      <c r="A128" s="21"/>
      <c r="B128" s="40" t="s">
        <v>28</v>
      </c>
      <c r="C128" s="46" t="s">
        <v>29</v>
      </c>
      <c r="D128" s="22">
        <v>2</v>
      </c>
      <c r="E128" s="22">
        <v>0.5</v>
      </c>
      <c r="F128" s="22">
        <v>14.3</v>
      </c>
      <c r="G128" s="23">
        <v>70</v>
      </c>
      <c r="H128" s="23">
        <v>10</v>
      </c>
      <c r="I128" s="23">
        <v>0</v>
      </c>
      <c r="J128" s="23">
        <v>0</v>
      </c>
      <c r="K128" s="24">
        <v>0.5</v>
      </c>
      <c r="L128" s="24">
        <v>0.08</v>
      </c>
      <c r="M128" s="24">
        <v>0</v>
      </c>
      <c r="N128" s="24">
        <v>0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ht="14.25" customHeight="1" x14ac:dyDescent="0.25">
      <c r="A129" s="21"/>
      <c r="B129" s="43" t="s">
        <v>30</v>
      </c>
      <c r="C129" s="116"/>
      <c r="D129" s="45">
        <f t="shared" ref="D129:N129" si="24">SUM(D125:D128)</f>
        <v>17.100000000000001</v>
      </c>
      <c r="E129" s="45">
        <f t="shared" si="24"/>
        <v>19.400000000000002</v>
      </c>
      <c r="F129" s="45">
        <f t="shared" si="24"/>
        <v>44.6</v>
      </c>
      <c r="G129" s="46">
        <f t="shared" si="24"/>
        <v>422</v>
      </c>
      <c r="H129" s="46">
        <f t="shared" si="24"/>
        <v>84</v>
      </c>
      <c r="I129" s="46">
        <f t="shared" si="24"/>
        <v>46</v>
      </c>
      <c r="J129" s="46">
        <f t="shared" si="24"/>
        <v>126</v>
      </c>
      <c r="K129" s="42">
        <f t="shared" si="24"/>
        <v>3.47</v>
      </c>
      <c r="L129" s="42">
        <f t="shared" si="24"/>
        <v>0.121</v>
      </c>
      <c r="M129" s="42">
        <f t="shared" si="24"/>
        <v>4.0600000000000005</v>
      </c>
      <c r="N129" s="42">
        <f t="shared" si="24"/>
        <v>6.6000000000000003E-2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ht="14.25" customHeight="1" x14ac:dyDescent="0.25">
      <c r="A130" s="21"/>
      <c r="B130" s="27" t="s">
        <v>238</v>
      </c>
      <c r="C130" s="46"/>
      <c r="D130" s="22"/>
      <c r="E130" s="22"/>
      <c r="F130" s="22"/>
      <c r="G130" s="23"/>
      <c r="H130" s="23"/>
      <c r="I130" s="23"/>
      <c r="J130" s="23"/>
      <c r="K130" s="24"/>
      <c r="L130" s="24"/>
      <c r="M130" s="24"/>
      <c r="N130" s="24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ht="25.5" customHeight="1" x14ac:dyDescent="0.25">
      <c r="A131" s="32">
        <v>82</v>
      </c>
      <c r="B131" s="57" t="s">
        <v>119</v>
      </c>
      <c r="C131" s="96" t="s">
        <v>120</v>
      </c>
      <c r="D131" s="36">
        <v>4.2</v>
      </c>
      <c r="E131" s="36">
        <v>5.2</v>
      </c>
      <c r="F131" s="36">
        <v>9.3000000000000007</v>
      </c>
      <c r="G131" s="37">
        <v>101</v>
      </c>
      <c r="H131" s="37">
        <v>37.1</v>
      </c>
      <c r="I131" s="37">
        <v>23</v>
      </c>
      <c r="J131" s="37">
        <v>76</v>
      </c>
      <c r="K131" s="33">
        <v>1.24</v>
      </c>
      <c r="L131" s="33">
        <v>0.05</v>
      </c>
      <c r="M131" s="33">
        <v>9.1999999999999993</v>
      </c>
      <c r="N131" s="33">
        <v>0.01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ht="14.25" customHeight="1" x14ac:dyDescent="0.25">
      <c r="A132" s="32">
        <v>265</v>
      </c>
      <c r="B132" s="39" t="s">
        <v>244</v>
      </c>
      <c r="C132" s="96" t="s">
        <v>25</v>
      </c>
      <c r="D132" s="36">
        <v>11.6</v>
      </c>
      <c r="E132" s="36">
        <v>11.7</v>
      </c>
      <c r="F132" s="36">
        <v>37.1</v>
      </c>
      <c r="G132" s="37">
        <v>300</v>
      </c>
      <c r="H132" s="37">
        <v>9</v>
      </c>
      <c r="I132" s="37">
        <v>41</v>
      </c>
      <c r="J132" s="37">
        <v>176</v>
      </c>
      <c r="K132" s="33">
        <v>1.49</v>
      </c>
      <c r="L132" s="33">
        <v>0.08</v>
      </c>
      <c r="M132" s="33">
        <v>0.74</v>
      </c>
      <c r="N132" s="33">
        <v>0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ht="14.25" customHeight="1" x14ac:dyDescent="0.25">
      <c r="A133" s="21" t="s">
        <v>63</v>
      </c>
      <c r="B133" s="25" t="s">
        <v>64</v>
      </c>
      <c r="C133" s="46" t="s">
        <v>25</v>
      </c>
      <c r="D133" s="36">
        <v>0</v>
      </c>
      <c r="E133" s="36">
        <v>0</v>
      </c>
      <c r="F133" s="36">
        <v>15</v>
      </c>
      <c r="G133" s="37">
        <v>60</v>
      </c>
      <c r="H133" s="37">
        <v>1</v>
      </c>
      <c r="I133" s="37">
        <v>0</v>
      </c>
      <c r="J133" s="37">
        <v>0</v>
      </c>
      <c r="K133" s="33">
        <v>0.05</v>
      </c>
      <c r="L133" s="33">
        <v>0</v>
      </c>
      <c r="M133" s="33">
        <v>0</v>
      </c>
      <c r="N133" s="33">
        <v>0</v>
      </c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s="7" customFormat="1" ht="25.5" customHeight="1" x14ac:dyDescent="0.25">
      <c r="A134" s="21"/>
      <c r="B134" s="40" t="s">
        <v>39</v>
      </c>
      <c r="C134" s="46" t="s">
        <v>40</v>
      </c>
      <c r="D134" s="22">
        <v>3.8</v>
      </c>
      <c r="E134" s="22">
        <v>0.8</v>
      </c>
      <c r="F134" s="22">
        <v>25.1</v>
      </c>
      <c r="G134" s="23">
        <v>123</v>
      </c>
      <c r="H134" s="23">
        <v>28</v>
      </c>
      <c r="I134" s="23">
        <v>0</v>
      </c>
      <c r="J134" s="23">
        <v>0</v>
      </c>
      <c r="K134" s="24">
        <v>1.48</v>
      </c>
      <c r="L134" s="24">
        <v>0.17</v>
      </c>
      <c r="M134" s="24">
        <v>0</v>
      </c>
      <c r="N134" s="24">
        <v>0</v>
      </c>
    </row>
    <row r="135" spans="1:253" ht="14.25" customHeight="1" x14ac:dyDescent="0.25">
      <c r="A135" s="21"/>
      <c r="B135" s="43" t="s">
        <v>30</v>
      </c>
      <c r="C135" s="116"/>
      <c r="D135" s="45">
        <f t="shared" ref="D135:N135" si="25">SUM(D131:D134)</f>
        <v>19.600000000000001</v>
      </c>
      <c r="E135" s="45">
        <f t="shared" si="25"/>
        <v>17.7</v>
      </c>
      <c r="F135" s="45">
        <f t="shared" si="25"/>
        <v>86.5</v>
      </c>
      <c r="G135" s="46">
        <f t="shared" si="25"/>
        <v>584</v>
      </c>
      <c r="H135" s="46">
        <f t="shared" si="25"/>
        <v>75.099999999999994</v>
      </c>
      <c r="I135" s="46">
        <f t="shared" si="25"/>
        <v>64</v>
      </c>
      <c r="J135" s="46">
        <f t="shared" si="25"/>
        <v>252</v>
      </c>
      <c r="K135" s="42">
        <f t="shared" si="25"/>
        <v>4.26</v>
      </c>
      <c r="L135" s="42">
        <f t="shared" si="25"/>
        <v>0.30000000000000004</v>
      </c>
      <c r="M135" s="42">
        <f t="shared" si="25"/>
        <v>9.94</v>
      </c>
      <c r="N135" s="42">
        <f t="shared" si="25"/>
        <v>0.01</v>
      </c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ht="14.25" customHeight="1" x14ac:dyDescent="0.25">
      <c r="A136" s="21"/>
      <c r="B136" s="27" t="s">
        <v>41</v>
      </c>
      <c r="C136" s="46"/>
      <c r="D136" s="22"/>
      <c r="E136" s="22"/>
      <c r="F136" s="22"/>
      <c r="G136" s="23"/>
      <c r="H136" s="23"/>
      <c r="I136" s="23"/>
      <c r="J136" s="23"/>
      <c r="K136" s="24"/>
      <c r="L136" s="24"/>
      <c r="M136" s="24"/>
      <c r="N136" s="24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ht="14.25" customHeight="1" x14ac:dyDescent="0.25">
      <c r="A137" s="33" t="s">
        <v>42</v>
      </c>
      <c r="B137" s="39" t="s">
        <v>43</v>
      </c>
      <c r="C137" s="96">
        <v>70</v>
      </c>
      <c r="D137" s="36">
        <v>9</v>
      </c>
      <c r="E137" s="36">
        <v>10.6</v>
      </c>
      <c r="F137" s="36">
        <v>19.5</v>
      </c>
      <c r="G137" s="37">
        <v>227</v>
      </c>
      <c r="H137" s="37">
        <v>181</v>
      </c>
      <c r="I137" s="37">
        <v>14</v>
      </c>
      <c r="J137" s="37">
        <v>126</v>
      </c>
      <c r="K137" s="33">
        <v>0.66</v>
      </c>
      <c r="L137" s="33">
        <v>0.06</v>
      </c>
      <c r="M137" s="33">
        <v>0.06</v>
      </c>
      <c r="N137" s="33">
        <v>0.09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ht="14.25" customHeight="1" x14ac:dyDescent="0.25">
      <c r="A138" s="32" t="s">
        <v>85</v>
      </c>
      <c r="B138" s="39" t="s">
        <v>86</v>
      </c>
      <c r="C138" s="96" t="s">
        <v>25</v>
      </c>
      <c r="D138" s="36">
        <v>0.2</v>
      </c>
      <c r="E138" s="36">
        <v>0.1</v>
      </c>
      <c r="F138" s="36">
        <v>12</v>
      </c>
      <c r="G138" s="37">
        <v>49</v>
      </c>
      <c r="H138" s="37">
        <v>11</v>
      </c>
      <c r="I138" s="37">
        <v>8</v>
      </c>
      <c r="J138" s="37">
        <v>9</v>
      </c>
      <c r="K138" s="33">
        <v>0.2</v>
      </c>
      <c r="L138" s="33">
        <v>0.01</v>
      </c>
      <c r="M138" s="33">
        <v>4.5</v>
      </c>
      <c r="N138" s="33">
        <v>0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ht="14.25" customHeight="1" x14ac:dyDescent="0.25">
      <c r="A139" s="32">
        <v>338</v>
      </c>
      <c r="B139" s="34" t="s">
        <v>74</v>
      </c>
      <c r="C139" s="96" t="s">
        <v>214</v>
      </c>
      <c r="D139" s="36">
        <v>0.5</v>
      </c>
      <c r="E139" s="36">
        <v>0.5</v>
      </c>
      <c r="F139" s="36">
        <v>12.7</v>
      </c>
      <c r="G139" s="37">
        <v>58</v>
      </c>
      <c r="H139" s="37">
        <v>21</v>
      </c>
      <c r="I139" s="37">
        <v>12</v>
      </c>
      <c r="J139" s="37">
        <v>14</v>
      </c>
      <c r="K139" s="33">
        <v>2.9</v>
      </c>
      <c r="L139" s="33">
        <v>0</v>
      </c>
      <c r="M139" s="33">
        <v>13</v>
      </c>
      <c r="N139" s="33">
        <v>0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ht="14.25" customHeight="1" x14ac:dyDescent="0.25">
      <c r="A140" s="21"/>
      <c r="B140" s="43" t="s">
        <v>30</v>
      </c>
      <c r="C140" s="116"/>
      <c r="D140" s="45">
        <f t="shared" ref="D140:N140" si="26">SUM(D137:D139)</f>
        <v>9.6999999999999993</v>
      </c>
      <c r="E140" s="45">
        <f t="shared" si="26"/>
        <v>11.2</v>
      </c>
      <c r="F140" s="45">
        <f t="shared" si="26"/>
        <v>44.2</v>
      </c>
      <c r="G140" s="46">
        <f t="shared" si="26"/>
        <v>334</v>
      </c>
      <c r="H140" s="46">
        <f t="shared" si="26"/>
        <v>213</v>
      </c>
      <c r="I140" s="46">
        <f t="shared" si="26"/>
        <v>34</v>
      </c>
      <c r="J140" s="46">
        <f t="shared" si="26"/>
        <v>149</v>
      </c>
      <c r="K140" s="42">
        <f t="shared" si="26"/>
        <v>3.76</v>
      </c>
      <c r="L140" s="42">
        <f t="shared" si="26"/>
        <v>6.9999999999999993E-2</v>
      </c>
      <c r="M140" s="42">
        <f t="shared" si="26"/>
        <v>17.559999999999999</v>
      </c>
      <c r="N140" s="42">
        <f t="shared" si="26"/>
        <v>0.09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ht="14.25" customHeight="1" x14ac:dyDescent="0.25">
      <c r="A141" s="21"/>
      <c r="B141" s="84" t="s">
        <v>47</v>
      </c>
      <c r="C141" s="55"/>
      <c r="D141" s="54">
        <f t="shared" ref="D141:N141" si="27">D129+D135+D140</f>
        <v>46.400000000000006</v>
      </c>
      <c r="E141" s="54">
        <f t="shared" si="27"/>
        <v>48.3</v>
      </c>
      <c r="F141" s="54">
        <f t="shared" si="27"/>
        <v>175.3</v>
      </c>
      <c r="G141" s="55">
        <f t="shared" si="27"/>
        <v>1340</v>
      </c>
      <c r="H141" s="55">
        <f t="shared" si="27"/>
        <v>372.1</v>
      </c>
      <c r="I141" s="55">
        <f t="shared" si="27"/>
        <v>144</v>
      </c>
      <c r="J141" s="55">
        <f t="shared" si="27"/>
        <v>527</v>
      </c>
      <c r="K141" s="56">
        <f t="shared" si="27"/>
        <v>11.49</v>
      </c>
      <c r="L141" s="56">
        <f t="shared" si="27"/>
        <v>0.49100000000000005</v>
      </c>
      <c r="M141" s="56">
        <f t="shared" si="27"/>
        <v>31.56</v>
      </c>
      <c r="N141" s="56">
        <f t="shared" si="27"/>
        <v>0.16599999999999998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ht="14.25" customHeight="1" x14ac:dyDescent="0.25">
      <c r="A142" s="21"/>
      <c r="B142" s="26" t="s">
        <v>48</v>
      </c>
      <c r="C142" s="46"/>
      <c r="D142" s="22"/>
      <c r="E142" s="22"/>
      <c r="F142" s="22"/>
      <c r="G142" s="23"/>
      <c r="H142" s="23"/>
      <c r="I142" s="23"/>
      <c r="J142" s="23"/>
      <c r="K142" s="24"/>
      <c r="L142" s="24"/>
      <c r="M142" s="24"/>
      <c r="N142" s="24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ht="14.25" customHeight="1" x14ac:dyDescent="0.25">
      <c r="A143" s="21"/>
      <c r="B143" s="27" t="s">
        <v>49</v>
      </c>
      <c r="C143" s="46"/>
      <c r="D143" s="22"/>
      <c r="E143" s="22"/>
      <c r="F143" s="22"/>
      <c r="G143" s="23"/>
      <c r="H143" s="23"/>
      <c r="I143" s="23"/>
      <c r="J143" s="23"/>
      <c r="K143" s="24"/>
      <c r="L143" s="24"/>
      <c r="M143" s="24"/>
      <c r="N143" s="24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ht="14.25" customHeight="1" x14ac:dyDescent="0.25">
      <c r="A144" s="32">
        <v>295</v>
      </c>
      <c r="B144" s="39" t="s">
        <v>223</v>
      </c>
      <c r="C144" s="96" t="s">
        <v>35</v>
      </c>
      <c r="D144" s="22">
        <v>20.2</v>
      </c>
      <c r="E144" s="22">
        <v>8.9700000000000006</v>
      </c>
      <c r="F144" s="22">
        <v>16.8</v>
      </c>
      <c r="G144" s="23">
        <v>229</v>
      </c>
      <c r="H144" s="23">
        <v>42</v>
      </c>
      <c r="I144" s="23">
        <v>72</v>
      </c>
      <c r="J144" s="23">
        <v>151</v>
      </c>
      <c r="K144" s="24">
        <v>1.8</v>
      </c>
      <c r="L144" s="24">
        <v>0.2</v>
      </c>
      <c r="M144" s="24">
        <v>1.3</v>
      </c>
      <c r="N144" s="24">
        <v>0.06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1:253" s="7" customFormat="1" ht="12.75" customHeight="1" x14ac:dyDescent="0.25">
      <c r="A145" s="21">
        <v>304</v>
      </c>
      <c r="B145" s="40" t="s">
        <v>81</v>
      </c>
      <c r="C145" s="96" t="s">
        <v>37</v>
      </c>
      <c r="D145" s="22">
        <v>4.4000000000000004</v>
      </c>
      <c r="E145" s="22">
        <v>7.5</v>
      </c>
      <c r="F145" s="22">
        <v>33.700000000000003</v>
      </c>
      <c r="G145" s="23">
        <v>220</v>
      </c>
      <c r="H145" s="23">
        <v>2</v>
      </c>
      <c r="I145" s="23">
        <v>23</v>
      </c>
      <c r="J145" s="23">
        <v>73</v>
      </c>
      <c r="K145" s="24">
        <v>0.62</v>
      </c>
      <c r="L145" s="24">
        <v>0.03</v>
      </c>
      <c r="M145" s="24">
        <v>0</v>
      </c>
      <c r="N145" s="24">
        <v>0.04</v>
      </c>
    </row>
    <row r="146" spans="1:253" ht="14.25" customHeight="1" x14ac:dyDescent="0.25">
      <c r="A146" s="32" t="s">
        <v>26</v>
      </c>
      <c r="B146" s="39" t="s">
        <v>27</v>
      </c>
      <c r="C146" s="96" t="s">
        <v>25</v>
      </c>
      <c r="D146" s="36">
        <v>2.2999999999999998</v>
      </c>
      <c r="E146" s="36">
        <v>1.4</v>
      </c>
      <c r="F146" s="36">
        <v>22</v>
      </c>
      <c r="G146" s="37">
        <v>110</v>
      </c>
      <c r="H146" s="37">
        <v>60</v>
      </c>
      <c r="I146" s="37">
        <v>7</v>
      </c>
      <c r="J146" s="37">
        <v>45</v>
      </c>
      <c r="K146" s="33">
        <v>0.1</v>
      </c>
      <c r="L146" s="33">
        <v>0.02</v>
      </c>
      <c r="M146" s="33">
        <v>0.65</v>
      </c>
      <c r="N146" s="33">
        <v>0.01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253" ht="14.25" customHeight="1" x14ac:dyDescent="0.25">
      <c r="A147" s="21"/>
      <c r="B147" s="40" t="s">
        <v>28</v>
      </c>
      <c r="C147" s="46" t="s">
        <v>29</v>
      </c>
      <c r="D147" s="22">
        <v>2</v>
      </c>
      <c r="E147" s="22">
        <v>0.5</v>
      </c>
      <c r="F147" s="22">
        <v>14.3</v>
      </c>
      <c r="G147" s="23">
        <v>70</v>
      </c>
      <c r="H147" s="23">
        <v>10</v>
      </c>
      <c r="I147" s="23">
        <v>0</v>
      </c>
      <c r="J147" s="23">
        <v>0</v>
      </c>
      <c r="K147" s="24">
        <v>0.5</v>
      </c>
      <c r="L147" s="24">
        <v>0.08</v>
      </c>
      <c r="M147" s="24">
        <v>0</v>
      </c>
      <c r="N147" s="24">
        <v>0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1:253" ht="14.25" customHeight="1" x14ac:dyDescent="0.25">
      <c r="A148" s="21"/>
      <c r="B148" s="43" t="s">
        <v>30</v>
      </c>
      <c r="C148" s="116"/>
      <c r="D148" s="45">
        <f t="shared" ref="D148:N148" si="28">SUM(D144:D147)</f>
        <v>28.900000000000002</v>
      </c>
      <c r="E148" s="45">
        <f t="shared" si="28"/>
        <v>18.369999999999997</v>
      </c>
      <c r="F148" s="45">
        <f t="shared" si="28"/>
        <v>86.8</v>
      </c>
      <c r="G148" s="46">
        <f t="shared" si="28"/>
        <v>629</v>
      </c>
      <c r="H148" s="46">
        <f t="shared" si="28"/>
        <v>114</v>
      </c>
      <c r="I148" s="46">
        <f t="shared" si="28"/>
        <v>102</v>
      </c>
      <c r="J148" s="46">
        <f t="shared" si="28"/>
        <v>269</v>
      </c>
      <c r="K148" s="42">
        <f t="shared" si="28"/>
        <v>3.02</v>
      </c>
      <c r="L148" s="42">
        <f t="shared" si="28"/>
        <v>0.33</v>
      </c>
      <c r="M148" s="42">
        <f t="shared" si="28"/>
        <v>1.9500000000000002</v>
      </c>
      <c r="N148" s="42">
        <f t="shared" si="28"/>
        <v>0.11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1:253" ht="14.25" customHeight="1" x14ac:dyDescent="0.25">
      <c r="A149" s="21"/>
      <c r="B149" s="27" t="s">
        <v>238</v>
      </c>
      <c r="C149" s="46"/>
      <c r="D149" s="22"/>
      <c r="E149" s="22"/>
      <c r="F149" s="22"/>
      <c r="G149" s="23"/>
      <c r="H149" s="23"/>
      <c r="I149" s="23"/>
      <c r="J149" s="23"/>
      <c r="K149" s="24"/>
      <c r="L149" s="24"/>
      <c r="M149" s="24"/>
      <c r="N149" s="24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1:253" ht="15.75" customHeight="1" x14ac:dyDescent="0.25">
      <c r="A150" s="21">
        <v>102</v>
      </c>
      <c r="B150" s="19" t="s">
        <v>77</v>
      </c>
      <c r="C150" s="46" t="s">
        <v>33</v>
      </c>
      <c r="D150" s="22">
        <v>8.8000000000000007</v>
      </c>
      <c r="E150" s="22">
        <v>4.0999999999999996</v>
      </c>
      <c r="F150" s="22">
        <v>14.5</v>
      </c>
      <c r="G150" s="23">
        <v>127</v>
      </c>
      <c r="H150" s="23">
        <v>24</v>
      </c>
      <c r="I150" s="23">
        <v>33</v>
      </c>
      <c r="J150" s="23">
        <v>107</v>
      </c>
      <c r="K150" s="24">
        <v>2.14</v>
      </c>
      <c r="L150" s="24">
        <v>0.23</v>
      </c>
      <c r="M150" s="24">
        <v>5</v>
      </c>
      <c r="N150" s="24">
        <v>0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1:253" ht="16.7" customHeight="1" x14ac:dyDescent="0.25">
      <c r="A151" s="32">
        <v>260</v>
      </c>
      <c r="B151" s="38" t="s">
        <v>236</v>
      </c>
      <c r="C151" s="96">
        <v>100</v>
      </c>
      <c r="D151" s="36">
        <v>6.4</v>
      </c>
      <c r="E151" s="36">
        <v>9.5</v>
      </c>
      <c r="F151" s="36">
        <v>2.6</v>
      </c>
      <c r="G151" s="37">
        <v>134</v>
      </c>
      <c r="H151" s="37">
        <v>16</v>
      </c>
      <c r="I151" s="37">
        <v>16</v>
      </c>
      <c r="J151" s="37">
        <v>23</v>
      </c>
      <c r="K151" s="33">
        <v>1.1000000000000001</v>
      </c>
      <c r="L151" s="33">
        <v>0.1</v>
      </c>
      <c r="M151" s="33">
        <v>0.6</v>
      </c>
      <c r="N151" s="33">
        <v>0</v>
      </c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1:253" s="7" customFormat="1" ht="12.75" customHeight="1" x14ac:dyDescent="0.25">
      <c r="A152" s="21">
        <v>309</v>
      </c>
      <c r="B152" s="40" t="s">
        <v>71</v>
      </c>
      <c r="C152" s="96" t="s">
        <v>37</v>
      </c>
      <c r="D152" s="22">
        <v>6.5</v>
      </c>
      <c r="E152" s="22">
        <v>5.7</v>
      </c>
      <c r="F152" s="22">
        <v>33.5</v>
      </c>
      <c r="G152" s="23">
        <v>212</v>
      </c>
      <c r="H152" s="23">
        <v>8</v>
      </c>
      <c r="I152" s="23">
        <v>9</v>
      </c>
      <c r="J152" s="23">
        <v>42</v>
      </c>
      <c r="K152" s="24">
        <v>0.91</v>
      </c>
      <c r="L152" s="24">
        <v>7.0000000000000007E-2</v>
      </c>
      <c r="M152" s="24">
        <v>0</v>
      </c>
      <c r="N152" s="24">
        <v>0.03</v>
      </c>
    </row>
    <row r="153" spans="1:253" ht="15.75" customHeight="1" x14ac:dyDescent="0.25">
      <c r="A153" s="21">
        <v>348</v>
      </c>
      <c r="B153" s="58" t="s">
        <v>128</v>
      </c>
      <c r="C153" s="46" t="s">
        <v>25</v>
      </c>
      <c r="D153" s="22">
        <v>1</v>
      </c>
      <c r="E153" s="22">
        <v>0</v>
      </c>
      <c r="F153" s="22">
        <v>13.2</v>
      </c>
      <c r="G153" s="23">
        <v>86</v>
      </c>
      <c r="H153" s="23">
        <v>33</v>
      </c>
      <c r="I153" s="23">
        <v>21</v>
      </c>
      <c r="J153" s="23">
        <v>29</v>
      </c>
      <c r="K153" s="24">
        <v>0.69</v>
      </c>
      <c r="L153" s="24">
        <v>0.02</v>
      </c>
      <c r="M153" s="24">
        <v>0.89</v>
      </c>
      <c r="N153" s="24">
        <v>0</v>
      </c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1:253" s="7" customFormat="1" ht="25.5" customHeight="1" x14ac:dyDescent="0.25">
      <c r="A154" s="21"/>
      <c r="B154" s="40" t="s">
        <v>39</v>
      </c>
      <c r="C154" s="46" t="s">
        <v>40</v>
      </c>
      <c r="D154" s="22">
        <v>3.8</v>
      </c>
      <c r="E154" s="22">
        <v>0.8</v>
      </c>
      <c r="F154" s="22">
        <v>25.1</v>
      </c>
      <c r="G154" s="23">
        <v>123</v>
      </c>
      <c r="H154" s="23">
        <v>28</v>
      </c>
      <c r="I154" s="23">
        <v>0</v>
      </c>
      <c r="J154" s="23">
        <v>0</v>
      </c>
      <c r="K154" s="24">
        <v>1.48</v>
      </c>
      <c r="L154" s="24">
        <v>0.17</v>
      </c>
      <c r="M154" s="24">
        <v>0</v>
      </c>
      <c r="N154" s="24">
        <v>0</v>
      </c>
    </row>
    <row r="155" spans="1:253" ht="14.25" customHeight="1" x14ac:dyDescent="0.25">
      <c r="A155" s="21"/>
      <c r="B155" s="43" t="s">
        <v>30</v>
      </c>
      <c r="C155" s="116"/>
      <c r="D155" s="45">
        <f t="shared" ref="D155:N155" si="29">SUM(D150:D154)</f>
        <v>26.500000000000004</v>
      </c>
      <c r="E155" s="45">
        <f t="shared" si="29"/>
        <v>20.100000000000001</v>
      </c>
      <c r="F155" s="45">
        <f t="shared" si="29"/>
        <v>88.9</v>
      </c>
      <c r="G155" s="46">
        <f t="shared" si="29"/>
        <v>682</v>
      </c>
      <c r="H155" s="46">
        <f t="shared" si="29"/>
        <v>109</v>
      </c>
      <c r="I155" s="46">
        <f t="shared" si="29"/>
        <v>79</v>
      </c>
      <c r="J155" s="46">
        <f t="shared" si="29"/>
        <v>201</v>
      </c>
      <c r="K155" s="42">
        <f t="shared" si="29"/>
        <v>6.32</v>
      </c>
      <c r="L155" s="42">
        <f t="shared" si="29"/>
        <v>0.59000000000000008</v>
      </c>
      <c r="M155" s="42">
        <f t="shared" si="29"/>
        <v>6.4899999999999993</v>
      </c>
      <c r="N155" s="42">
        <f t="shared" si="29"/>
        <v>0.03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1:253" ht="14.25" customHeight="1" x14ac:dyDescent="0.25">
      <c r="A156" s="21"/>
      <c r="B156" s="27" t="s">
        <v>41</v>
      </c>
      <c r="C156" s="46"/>
      <c r="D156" s="22"/>
      <c r="E156" s="22"/>
      <c r="F156" s="22"/>
      <c r="G156" s="23"/>
      <c r="H156" s="23"/>
      <c r="I156" s="23"/>
      <c r="J156" s="23"/>
      <c r="K156" s="24"/>
      <c r="L156" s="24"/>
      <c r="M156" s="24"/>
      <c r="N156" s="24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1:253" ht="14.25" customHeight="1" x14ac:dyDescent="0.25">
      <c r="A157" s="32" t="s">
        <v>65</v>
      </c>
      <c r="B157" s="39" t="s">
        <v>213</v>
      </c>
      <c r="C157" s="96" t="s">
        <v>99</v>
      </c>
      <c r="D157" s="36">
        <v>9</v>
      </c>
      <c r="E157" s="36">
        <v>7</v>
      </c>
      <c r="F157" s="36">
        <v>20.9</v>
      </c>
      <c r="G157" s="37">
        <v>182</v>
      </c>
      <c r="H157" s="37">
        <v>68</v>
      </c>
      <c r="I157" s="37">
        <v>14</v>
      </c>
      <c r="J157" s="37">
        <v>96</v>
      </c>
      <c r="K157" s="33">
        <v>0.51</v>
      </c>
      <c r="L157" s="33">
        <v>0.05</v>
      </c>
      <c r="M157" s="33">
        <v>7.0000000000000007E-2</v>
      </c>
      <c r="N157" s="33">
        <v>0.02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1:253" ht="14.25" customHeight="1" x14ac:dyDescent="0.25">
      <c r="A158" s="32">
        <v>389</v>
      </c>
      <c r="B158" s="39" t="s">
        <v>126</v>
      </c>
      <c r="C158" s="96" t="s">
        <v>25</v>
      </c>
      <c r="D158" s="36">
        <v>0</v>
      </c>
      <c r="E158" s="36">
        <v>0</v>
      </c>
      <c r="F158" s="36">
        <v>22.4</v>
      </c>
      <c r="G158" s="37">
        <v>90</v>
      </c>
      <c r="H158" s="37">
        <v>0</v>
      </c>
      <c r="I158" s="37">
        <v>0</v>
      </c>
      <c r="J158" s="37">
        <v>0</v>
      </c>
      <c r="K158" s="33">
        <v>0</v>
      </c>
      <c r="L158" s="33">
        <v>0</v>
      </c>
      <c r="M158" s="33">
        <v>0</v>
      </c>
      <c r="N158" s="33">
        <v>0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1:253" ht="14.25" customHeight="1" x14ac:dyDescent="0.25">
      <c r="A159" s="32">
        <v>338</v>
      </c>
      <c r="B159" s="39" t="s">
        <v>74</v>
      </c>
      <c r="C159" s="96" t="s">
        <v>214</v>
      </c>
      <c r="D159" s="36">
        <v>0.5</v>
      </c>
      <c r="E159" s="36">
        <v>0.5</v>
      </c>
      <c r="F159" s="22">
        <v>12.7</v>
      </c>
      <c r="G159" s="23">
        <v>58</v>
      </c>
      <c r="H159" s="23">
        <v>21</v>
      </c>
      <c r="I159" s="23">
        <v>12</v>
      </c>
      <c r="J159" s="23">
        <v>14</v>
      </c>
      <c r="K159" s="24">
        <v>2.9</v>
      </c>
      <c r="L159" s="24">
        <v>0</v>
      </c>
      <c r="M159" s="24">
        <v>13</v>
      </c>
      <c r="N159" s="24">
        <v>0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1:253" ht="14.25" customHeight="1" x14ac:dyDescent="0.25">
      <c r="A160" s="21"/>
      <c r="B160" s="43" t="s">
        <v>30</v>
      </c>
      <c r="C160" s="116"/>
      <c r="D160" s="45">
        <f t="shared" ref="D160:N160" si="30">D157+D158+D159</f>
        <v>9.5</v>
      </c>
      <c r="E160" s="45">
        <f t="shared" si="30"/>
        <v>7.5</v>
      </c>
      <c r="F160" s="45">
        <f t="shared" si="30"/>
        <v>56</v>
      </c>
      <c r="G160" s="46">
        <f t="shared" si="30"/>
        <v>330</v>
      </c>
      <c r="H160" s="46">
        <f t="shared" si="30"/>
        <v>89</v>
      </c>
      <c r="I160" s="46">
        <f t="shared" si="30"/>
        <v>26</v>
      </c>
      <c r="J160" s="46">
        <f t="shared" si="30"/>
        <v>110</v>
      </c>
      <c r="K160" s="45">
        <f t="shared" si="30"/>
        <v>3.41</v>
      </c>
      <c r="L160" s="45">
        <f t="shared" si="30"/>
        <v>0.05</v>
      </c>
      <c r="M160" s="45">
        <f t="shared" si="30"/>
        <v>13.07</v>
      </c>
      <c r="N160" s="45">
        <f t="shared" si="30"/>
        <v>0.02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253" ht="14.25" customHeight="1" x14ac:dyDescent="0.25">
      <c r="A161" s="21"/>
      <c r="B161" s="84" t="s">
        <v>47</v>
      </c>
      <c r="C161" s="55"/>
      <c r="D161" s="54">
        <f t="shared" ref="D161:N161" si="31">D148+D155+D160</f>
        <v>64.900000000000006</v>
      </c>
      <c r="E161" s="54">
        <f t="shared" si="31"/>
        <v>45.97</v>
      </c>
      <c r="F161" s="54">
        <f t="shared" si="31"/>
        <v>231.7</v>
      </c>
      <c r="G161" s="55">
        <f t="shared" si="31"/>
        <v>1641</v>
      </c>
      <c r="H161" s="55">
        <f t="shared" si="31"/>
        <v>312</v>
      </c>
      <c r="I161" s="55">
        <f t="shared" si="31"/>
        <v>207</v>
      </c>
      <c r="J161" s="55">
        <f t="shared" si="31"/>
        <v>580</v>
      </c>
      <c r="K161" s="56">
        <f t="shared" si="31"/>
        <v>12.75</v>
      </c>
      <c r="L161" s="56">
        <f t="shared" si="31"/>
        <v>0.9700000000000002</v>
      </c>
      <c r="M161" s="56">
        <f t="shared" si="31"/>
        <v>21.509999999999998</v>
      </c>
      <c r="N161" s="56">
        <f t="shared" si="31"/>
        <v>0.16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1:253" ht="14.25" customHeight="1" x14ac:dyDescent="0.25">
      <c r="A162" s="21"/>
      <c r="B162" s="26" t="s">
        <v>69</v>
      </c>
      <c r="C162" s="46"/>
      <c r="D162" s="22"/>
      <c r="E162" s="22"/>
      <c r="F162" s="22"/>
      <c r="G162" s="23"/>
      <c r="H162" s="23"/>
      <c r="I162" s="23"/>
      <c r="J162" s="23"/>
      <c r="K162" s="24"/>
      <c r="L162" s="24"/>
      <c r="M162" s="24"/>
      <c r="N162" s="24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4.25" customHeight="1" x14ac:dyDescent="0.25">
      <c r="A163" s="21"/>
      <c r="B163" s="27" t="s">
        <v>49</v>
      </c>
      <c r="C163" s="46"/>
      <c r="D163" s="22"/>
      <c r="E163" s="22"/>
      <c r="F163" s="22"/>
      <c r="G163" s="23"/>
      <c r="H163" s="23"/>
      <c r="I163" s="23"/>
      <c r="J163" s="23"/>
      <c r="K163" s="24"/>
      <c r="L163" s="24"/>
      <c r="M163" s="24"/>
      <c r="N163" s="24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1:253" ht="14.25" customHeight="1" x14ac:dyDescent="0.25">
      <c r="A164" s="32">
        <v>15</v>
      </c>
      <c r="B164" s="34" t="s">
        <v>50</v>
      </c>
      <c r="C164" s="96" t="s">
        <v>23</v>
      </c>
      <c r="D164" s="36">
        <v>0.2</v>
      </c>
      <c r="E164" s="36">
        <v>9.3000000000000007</v>
      </c>
      <c r="F164" s="36">
        <v>3.3</v>
      </c>
      <c r="G164" s="37">
        <v>98</v>
      </c>
      <c r="H164" s="37">
        <v>0</v>
      </c>
      <c r="I164" s="37">
        <v>0</v>
      </c>
      <c r="J164" s="37">
        <v>0</v>
      </c>
      <c r="K164" s="33">
        <v>0</v>
      </c>
      <c r="L164" s="33">
        <v>0</v>
      </c>
      <c r="M164" s="33">
        <v>0</v>
      </c>
      <c r="N164" s="33">
        <v>0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1:253" ht="14.25" customHeight="1" x14ac:dyDescent="0.25">
      <c r="A165" s="32" t="s">
        <v>131</v>
      </c>
      <c r="B165" s="38" t="s">
        <v>245</v>
      </c>
      <c r="C165" s="96" t="s">
        <v>25</v>
      </c>
      <c r="D165" s="36">
        <v>14.4</v>
      </c>
      <c r="E165" s="36">
        <v>10.9</v>
      </c>
      <c r="F165" s="36">
        <v>17</v>
      </c>
      <c r="G165" s="37">
        <v>224</v>
      </c>
      <c r="H165" s="37">
        <v>20</v>
      </c>
      <c r="I165" s="37">
        <v>34</v>
      </c>
      <c r="J165" s="37">
        <v>72</v>
      </c>
      <c r="K165" s="33">
        <v>2</v>
      </c>
      <c r="L165" s="33">
        <v>0</v>
      </c>
      <c r="M165" s="33">
        <v>7.2</v>
      </c>
      <c r="N165" s="33"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1:253" ht="14.25" customHeight="1" x14ac:dyDescent="0.25">
      <c r="A166" s="32">
        <v>376</v>
      </c>
      <c r="B166" s="39" t="s">
        <v>38</v>
      </c>
      <c r="C166" s="96" t="s">
        <v>25</v>
      </c>
      <c r="D166" s="36">
        <v>0.2</v>
      </c>
      <c r="E166" s="36">
        <v>0.1</v>
      </c>
      <c r="F166" s="36">
        <v>10.1</v>
      </c>
      <c r="G166" s="37">
        <v>41</v>
      </c>
      <c r="H166" s="37">
        <v>5</v>
      </c>
      <c r="I166" s="37">
        <v>4</v>
      </c>
      <c r="J166" s="37">
        <v>8</v>
      </c>
      <c r="K166" s="33">
        <v>0.85</v>
      </c>
      <c r="L166" s="33">
        <v>0</v>
      </c>
      <c r="M166" s="33">
        <v>0.1</v>
      </c>
      <c r="N166" s="33"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1:253" ht="14.25" customHeight="1" x14ac:dyDescent="0.25">
      <c r="A167" s="21"/>
      <c r="B167" s="40" t="s">
        <v>28</v>
      </c>
      <c r="C167" s="46" t="s">
        <v>29</v>
      </c>
      <c r="D167" s="22">
        <v>2</v>
      </c>
      <c r="E167" s="22">
        <v>0.5</v>
      </c>
      <c r="F167" s="22">
        <v>14.3</v>
      </c>
      <c r="G167" s="23">
        <v>70</v>
      </c>
      <c r="H167" s="23">
        <v>10</v>
      </c>
      <c r="I167" s="23">
        <v>0</v>
      </c>
      <c r="J167" s="23">
        <v>0</v>
      </c>
      <c r="K167" s="24">
        <v>0.5</v>
      </c>
      <c r="L167" s="24">
        <v>0.08</v>
      </c>
      <c r="M167" s="24">
        <v>0</v>
      </c>
      <c r="N167" s="24"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1:253" ht="14.25" customHeight="1" x14ac:dyDescent="0.25">
      <c r="A168" s="21"/>
      <c r="B168" s="43" t="s">
        <v>30</v>
      </c>
      <c r="C168" s="116"/>
      <c r="D168" s="45">
        <f t="shared" ref="D168:N168" si="32">SUM(D164:D167)</f>
        <v>16.799999999999997</v>
      </c>
      <c r="E168" s="45">
        <f t="shared" si="32"/>
        <v>20.800000000000004</v>
      </c>
      <c r="F168" s="45">
        <f t="shared" si="32"/>
        <v>44.7</v>
      </c>
      <c r="G168" s="46">
        <f t="shared" si="32"/>
        <v>433</v>
      </c>
      <c r="H168" s="46">
        <f t="shared" si="32"/>
        <v>35</v>
      </c>
      <c r="I168" s="46">
        <f t="shared" si="32"/>
        <v>38</v>
      </c>
      <c r="J168" s="46">
        <f t="shared" si="32"/>
        <v>80</v>
      </c>
      <c r="K168" s="42">
        <f t="shared" si="32"/>
        <v>3.35</v>
      </c>
      <c r="L168" s="42">
        <f t="shared" si="32"/>
        <v>0.08</v>
      </c>
      <c r="M168" s="42">
        <f t="shared" si="32"/>
        <v>7.3</v>
      </c>
      <c r="N168" s="42">
        <f t="shared" si="32"/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4.25" customHeight="1" x14ac:dyDescent="0.25">
      <c r="A169" s="21"/>
      <c r="B169" s="27" t="s">
        <v>31</v>
      </c>
      <c r="C169" s="46"/>
      <c r="D169" s="22"/>
      <c r="E169" s="22"/>
      <c r="F169" s="22"/>
      <c r="G169" s="23"/>
      <c r="H169" s="23"/>
      <c r="I169" s="23"/>
      <c r="J169" s="23"/>
      <c r="K169" s="24"/>
      <c r="L169" s="24"/>
      <c r="M169" s="24"/>
      <c r="N169" s="24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ht="15" customHeight="1" x14ac:dyDescent="0.25">
      <c r="A170" s="21">
        <v>88</v>
      </c>
      <c r="B170" s="19" t="s">
        <v>93</v>
      </c>
      <c r="C170" s="46" t="s">
        <v>33</v>
      </c>
      <c r="D170" s="22">
        <v>4</v>
      </c>
      <c r="E170" s="22">
        <v>3.9</v>
      </c>
      <c r="F170" s="22">
        <v>6.9</v>
      </c>
      <c r="G170" s="23">
        <v>78</v>
      </c>
      <c r="H170" s="23">
        <v>28</v>
      </c>
      <c r="I170" s="23">
        <v>14</v>
      </c>
      <c r="J170" s="23">
        <v>66</v>
      </c>
      <c r="K170" s="24">
        <v>0.88</v>
      </c>
      <c r="L170" s="24">
        <v>0.06</v>
      </c>
      <c r="M170" s="24">
        <v>17.37</v>
      </c>
      <c r="N170" s="24"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1:253" ht="15.75" customHeight="1" x14ac:dyDescent="0.25">
      <c r="A171" s="21" t="s">
        <v>198</v>
      </c>
      <c r="B171" s="58" t="s">
        <v>199</v>
      </c>
      <c r="C171" s="96" t="s">
        <v>35</v>
      </c>
      <c r="D171" s="36">
        <v>16.5</v>
      </c>
      <c r="E171" s="36">
        <v>17.100000000000001</v>
      </c>
      <c r="F171" s="36">
        <v>9.3000000000000007</v>
      </c>
      <c r="G171" s="37">
        <v>257</v>
      </c>
      <c r="H171" s="37">
        <v>32</v>
      </c>
      <c r="I171" s="37">
        <v>15.8</v>
      </c>
      <c r="J171" s="37">
        <v>107</v>
      </c>
      <c r="K171" s="33">
        <v>1.2</v>
      </c>
      <c r="L171" s="33">
        <v>0.2</v>
      </c>
      <c r="M171" s="33">
        <v>0.2</v>
      </c>
      <c r="N171" s="33">
        <v>0.03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1:253" s="7" customFormat="1" ht="12.75" customHeight="1" x14ac:dyDescent="0.25">
      <c r="A172" s="32">
        <v>302</v>
      </c>
      <c r="B172" s="34" t="s">
        <v>36</v>
      </c>
      <c r="C172" s="96" t="s">
        <v>37</v>
      </c>
      <c r="D172" s="36">
        <v>10.199999999999999</v>
      </c>
      <c r="E172" s="36">
        <v>8.8000000000000007</v>
      </c>
      <c r="F172" s="36">
        <v>44.1</v>
      </c>
      <c r="G172" s="37">
        <v>296</v>
      </c>
      <c r="H172" s="37">
        <v>18</v>
      </c>
      <c r="I172" s="37">
        <v>161</v>
      </c>
      <c r="J172" s="37">
        <v>242</v>
      </c>
      <c r="K172" s="33">
        <v>5.4</v>
      </c>
      <c r="L172" s="33">
        <v>0.25</v>
      </c>
      <c r="M172" s="33">
        <v>0</v>
      </c>
      <c r="N172" s="33">
        <v>0.03</v>
      </c>
    </row>
    <row r="173" spans="1:253" ht="12.75" customHeight="1" x14ac:dyDescent="0.25">
      <c r="A173" s="21">
        <v>342</v>
      </c>
      <c r="B173" s="58" t="s">
        <v>82</v>
      </c>
      <c r="C173" s="46" t="s">
        <v>25</v>
      </c>
      <c r="D173" s="22">
        <v>0.2</v>
      </c>
      <c r="E173" s="22">
        <v>0.2</v>
      </c>
      <c r="F173" s="22">
        <v>13.9</v>
      </c>
      <c r="G173" s="23">
        <v>58</v>
      </c>
      <c r="H173" s="23">
        <v>7</v>
      </c>
      <c r="I173" s="23">
        <v>4</v>
      </c>
      <c r="J173" s="23">
        <v>4</v>
      </c>
      <c r="K173" s="24">
        <v>0.9</v>
      </c>
      <c r="L173" s="24">
        <v>0</v>
      </c>
      <c r="M173" s="24">
        <v>4.0999999999999996</v>
      </c>
      <c r="N173" s="24"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1:253" ht="25.5" customHeight="1" x14ac:dyDescent="0.25">
      <c r="A174" s="21"/>
      <c r="B174" s="40" t="s">
        <v>39</v>
      </c>
      <c r="C174" s="41" t="s">
        <v>40</v>
      </c>
      <c r="D174" s="22">
        <v>3.8</v>
      </c>
      <c r="E174" s="22">
        <v>0.8</v>
      </c>
      <c r="F174" s="22">
        <v>25.1</v>
      </c>
      <c r="G174" s="23">
        <v>123</v>
      </c>
      <c r="H174" s="23">
        <v>28</v>
      </c>
      <c r="I174" s="23">
        <v>0</v>
      </c>
      <c r="J174" s="23">
        <v>0</v>
      </c>
      <c r="K174" s="24">
        <v>1.48</v>
      </c>
      <c r="L174" s="24">
        <v>0.17</v>
      </c>
      <c r="M174" s="24">
        <v>0</v>
      </c>
      <c r="N174" s="24">
        <v>0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ht="14.25" customHeight="1" x14ac:dyDescent="0.25">
      <c r="A175" s="21"/>
      <c r="B175" s="43" t="s">
        <v>30</v>
      </c>
      <c r="C175" s="116"/>
      <c r="D175" s="45">
        <f t="shared" ref="D175:N175" si="33">SUM(D170:D174)</f>
        <v>34.699999999999996</v>
      </c>
      <c r="E175" s="45">
        <f t="shared" si="33"/>
        <v>30.8</v>
      </c>
      <c r="F175" s="45">
        <f t="shared" si="33"/>
        <v>99.300000000000011</v>
      </c>
      <c r="G175" s="46">
        <f t="shared" si="33"/>
        <v>812</v>
      </c>
      <c r="H175" s="46">
        <f t="shared" si="33"/>
        <v>113</v>
      </c>
      <c r="I175" s="46">
        <f t="shared" si="33"/>
        <v>194.8</v>
      </c>
      <c r="J175" s="46">
        <f t="shared" si="33"/>
        <v>419</v>
      </c>
      <c r="K175" s="42">
        <f t="shared" si="33"/>
        <v>9.8600000000000012</v>
      </c>
      <c r="L175" s="42">
        <f t="shared" si="33"/>
        <v>0.68</v>
      </c>
      <c r="M175" s="42">
        <f t="shared" si="33"/>
        <v>21.67</v>
      </c>
      <c r="N175" s="42">
        <f t="shared" si="33"/>
        <v>0.06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4.25" customHeight="1" x14ac:dyDescent="0.25">
      <c r="A176" s="21"/>
      <c r="B176" s="27" t="s">
        <v>242</v>
      </c>
      <c r="C176" s="46"/>
      <c r="D176" s="22"/>
      <c r="E176" s="22"/>
      <c r="F176" s="22"/>
      <c r="G176" s="23"/>
      <c r="H176" s="23"/>
      <c r="I176" s="23"/>
      <c r="J176" s="23"/>
      <c r="K176" s="24"/>
      <c r="L176" s="24"/>
      <c r="M176" s="24"/>
      <c r="N176" s="24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</row>
    <row r="177" spans="1:253" ht="14.25" customHeight="1" x14ac:dyDescent="0.25">
      <c r="A177" s="32"/>
      <c r="B177" s="39" t="s">
        <v>113</v>
      </c>
      <c r="C177" s="96" t="s">
        <v>25</v>
      </c>
      <c r="D177" s="36">
        <v>2</v>
      </c>
      <c r="E177" s="36">
        <v>1</v>
      </c>
      <c r="F177" s="36">
        <v>22</v>
      </c>
      <c r="G177" s="37">
        <v>100</v>
      </c>
      <c r="H177" s="37">
        <v>0</v>
      </c>
      <c r="I177" s="37">
        <v>0</v>
      </c>
      <c r="J177" s="37">
        <v>0</v>
      </c>
      <c r="K177" s="33">
        <v>0</v>
      </c>
      <c r="L177" s="33">
        <v>0</v>
      </c>
      <c r="M177" s="33">
        <v>0</v>
      </c>
      <c r="N177" s="33"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</row>
    <row r="178" spans="1:253" ht="14.25" customHeight="1" x14ac:dyDescent="0.25">
      <c r="A178" s="32" t="s">
        <v>97</v>
      </c>
      <c r="B178" s="39" t="s">
        <v>98</v>
      </c>
      <c r="C178" s="96">
        <v>65</v>
      </c>
      <c r="D178" s="36">
        <v>4.9000000000000004</v>
      </c>
      <c r="E178" s="36">
        <v>5.0999999999999996</v>
      </c>
      <c r="F178" s="36">
        <v>29.6</v>
      </c>
      <c r="G178" s="37">
        <v>184</v>
      </c>
      <c r="H178" s="37">
        <v>22</v>
      </c>
      <c r="I178" s="37">
        <v>8</v>
      </c>
      <c r="J178" s="37">
        <v>47</v>
      </c>
      <c r="K178" s="33">
        <v>0.5</v>
      </c>
      <c r="L178" s="33">
        <v>0.1</v>
      </c>
      <c r="M178" s="33">
        <v>0.2</v>
      </c>
      <c r="N178" s="33"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</row>
    <row r="179" spans="1:253" ht="14.25" customHeight="1" x14ac:dyDescent="0.25">
      <c r="A179" s="32"/>
      <c r="B179" s="43" t="s">
        <v>30</v>
      </c>
      <c r="C179" s="116"/>
      <c r="D179" s="45">
        <f t="shared" ref="D179:N179" si="34">D177+D178</f>
        <v>6.9</v>
      </c>
      <c r="E179" s="45">
        <f t="shared" si="34"/>
        <v>6.1</v>
      </c>
      <c r="F179" s="45">
        <f t="shared" si="34"/>
        <v>51.6</v>
      </c>
      <c r="G179" s="46">
        <f t="shared" si="34"/>
        <v>284</v>
      </c>
      <c r="H179" s="46">
        <f t="shared" si="34"/>
        <v>22</v>
      </c>
      <c r="I179" s="46">
        <f t="shared" si="34"/>
        <v>8</v>
      </c>
      <c r="J179" s="46">
        <f t="shared" si="34"/>
        <v>47</v>
      </c>
      <c r="K179" s="45">
        <f t="shared" si="34"/>
        <v>0.5</v>
      </c>
      <c r="L179" s="45">
        <f t="shared" si="34"/>
        <v>0.1</v>
      </c>
      <c r="M179" s="45">
        <f t="shared" si="34"/>
        <v>0.2</v>
      </c>
      <c r="N179" s="45">
        <f t="shared" si="34"/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</row>
    <row r="180" spans="1:253" ht="14.25" customHeight="1" x14ac:dyDescent="0.25">
      <c r="A180" s="32"/>
      <c r="B180" s="84" t="s">
        <v>47</v>
      </c>
      <c r="C180" s="55"/>
      <c r="D180" s="54">
        <f t="shared" ref="D180:N180" si="35">D168+D175+D179</f>
        <v>58.399999999999991</v>
      </c>
      <c r="E180" s="54">
        <f t="shared" si="35"/>
        <v>57.70000000000001</v>
      </c>
      <c r="F180" s="54">
        <f t="shared" si="35"/>
        <v>195.6</v>
      </c>
      <c r="G180" s="55">
        <f t="shared" si="35"/>
        <v>1529</v>
      </c>
      <c r="H180" s="55">
        <f t="shared" si="35"/>
        <v>170</v>
      </c>
      <c r="I180" s="55">
        <f t="shared" si="35"/>
        <v>240.8</v>
      </c>
      <c r="J180" s="55">
        <f t="shared" si="35"/>
        <v>546</v>
      </c>
      <c r="K180" s="56">
        <f t="shared" si="35"/>
        <v>13.71</v>
      </c>
      <c r="L180" s="56">
        <f t="shared" si="35"/>
        <v>0.86</v>
      </c>
      <c r="M180" s="56">
        <f t="shared" si="35"/>
        <v>29.17</v>
      </c>
      <c r="N180" s="56">
        <f t="shared" si="35"/>
        <v>0.06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</row>
    <row r="181" spans="1:253" ht="14.25" customHeight="1" x14ac:dyDescent="0.25">
      <c r="A181" s="21"/>
      <c r="B181" s="26" t="s">
        <v>87</v>
      </c>
      <c r="C181" s="46"/>
      <c r="D181" s="22"/>
      <c r="E181" s="22"/>
      <c r="F181" s="22"/>
      <c r="G181" s="23"/>
      <c r="H181" s="23"/>
      <c r="I181" s="23"/>
      <c r="J181" s="23"/>
      <c r="K181" s="24"/>
      <c r="L181" s="24"/>
      <c r="M181" s="24"/>
      <c r="N181" s="24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</row>
    <row r="182" spans="1:253" ht="14.25" customHeight="1" x14ac:dyDescent="0.25">
      <c r="A182" s="21"/>
      <c r="B182" s="27" t="s">
        <v>49</v>
      </c>
      <c r="C182" s="46"/>
      <c r="D182" s="22"/>
      <c r="E182" s="22"/>
      <c r="F182" s="22"/>
      <c r="G182" s="23"/>
      <c r="H182" s="23"/>
      <c r="I182" s="23"/>
      <c r="J182" s="23"/>
      <c r="K182" s="24"/>
      <c r="L182" s="24"/>
      <c r="M182" s="24"/>
      <c r="N182" s="24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</row>
    <row r="183" spans="1:253" ht="14.25" customHeight="1" x14ac:dyDescent="0.25">
      <c r="A183" s="21">
        <v>265</v>
      </c>
      <c r="B183" s="58" t="s">
        <v>244</v>
      </c>
      <c r="C183" s="96" t="s">
        <v>25</v>
      </c>
      <c r="D183" s="22">
        <v>11.6</v>
      </c>
      <c r="E183" s="22">
        <v>11.7</v>
      </c>
      <c r="F183" s="22">
        <v>37.1</v>
      </c>
      <c r="G183" s="23">
        <v>300</v>
      </c>
      <c r="H183" s="23">
        <v>9</v>
      </c>
      <c r="I183" s="23">
        <v>41</v>
      </c>
      <c r="J183" s="23">
        <v>176</v>
      </c>
      <c r="K183" s="24">
        <v>1.49</v>
      </c>
      <c r="L183" s="24">
        <v>0.08</v>
      </c>
      <c r="M183" s="24">
        <v>0.74</v>
      </c>
      <c r="N183" s="24">
        <v>0</v>
      </c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</row>
    <row r="184" spans="1:253" ht="14.25" customHeight="1" x14ac:dyDescent="0.25">
      <c r="A184" s="32">
        <v>338</v>
      </c>
      <c r="B184" s="34" t="s">
        <v>246</v>
      </c>
      <c r="C184" s="96" t="s">
        <v>214</v>
      </c>
      <c r="D184" s="36">
        <v>0.5</v>
      </c>
      <c r="E184" s="36">
        <v>0.5</v>
      </c>
      <c r="F184" s="36">
        <v>12.7</v>
      </c>
      <c r="G184" s="37">
        <v>58</v>
      </c>
      <c r="H184" s="37">
        <v>21</v>
      </c>
      <c r="I184" s="37">
        <v>12</v>
      </c>
      <c r="J184" s="37">
        <v>14</v>
      </c>
      <c r="K184" s="33">
        <v>2.9</v>
      </c>
      <c r="L184" s="33">
        <v>0</v>
      </c>
      <c r="M184" s="33">
        <v>13</v>
      </c>
      <c r="N184" s="33">
        <v>0</v>
      </c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</row>
    <row r="185" spans="1:253" ht="15" customHeight="1" x14ac:dyDescent="0.25">
      <c r="A185" s="32" t="s">
        <v>172</v>
      </c>
      <c r="B185" s="39" t="s">
        <v>173</v>
      </c>
      <c r="C185" s="46" t="s">
        <v>25</v>
      </c>
      <c r="D185" s="36">
        <v>0</v>
      </c>
      <c r="E185" s="36">
        <v>0</v>
      </c>
      <c r="F185" s="36">
        <v>28</v>
      </c>
      <c r="G185" s="37">
        <v>112</v>
      </c>
      <c r="H185" s="37">
        <v>3</v>
      </c>
      <c r="I185" s="37">
        <v>0</v>
      </c>
      <c r="J185" s="37">
        <v>6</v>
      </c>
      <c r="K185" s="33">
        <v>0.03</v>
      </c>
      <c r="L185" s="33">
        <v>0</v>
      </c>
      <c r="M185" s="33">
        <v>7.6</v>
      </c>
      <c r="N185" s="33">
        <v>0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</row>
    <row r="186" spans="1:253" ht="14.25" customHeight="1" x14ac:dyDescent="0.25">
      <c r="A186" s="21"/>
      <c r="B186" s="40" t="s">
        <v>28</v>
      </c>
      <c r="C186" s="46">
        <v>40</v>
      </c>
      <c r="D186" s="22">
        <v>3.2</v>
      </c>
      <c r="E186" s="22">
        <v>0.8</v>
      </c>
      <c r="F186" s="22">
        <v>22.88</v>
      </c>
      <c r="G186" s="23">
        <v>112</v>
      </c>
      <c r="H186" s="23">
        <v>16</v>
      </c>
      <c r="I186" s="23">
        <v>0</v>
      </c>
      <c r="J186" s="23">
        <v>0</v>
      </c>
      <c r="K186" s="24">
        <v>0.8</v>
      </c>
      <c r="L186" s="24">
        <v>0.128</v>
      </c>
      <c r="M186" s="24">
        <v>0</v>
      </c>
      <c r="N186" s="24">
        <v>0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</row>
    <row r="187" spans="1:253" ht="14.25" customHeight="1" x14ac:dyDescent="0.25">
      <c r="A187" s="21"/>
      <c r="B187" s="43" t="s">
        <v>30</v>
      </c>
      <c r="C187" s="116"/>
      <c r="D187" s="45">
        <f t="shared" ref="D187:N187" si="36">SUM(D183:D186)</f>
        <v>15.3</v>
      </c>
      <c r="E187" s="45">
        <f t="shared" si="36"/>
        <v>13</v>
      </c>
      <c r="F187" s="45">
        <f t="shared" si="36"/>
        <v>100.67999999999999</v>
      </c>
      <c r="G187" s="46">
        <f t="shared" si="36"/>
        <v>582</v>
      </c>
      <c r="H187" s="46">
        <f t="shared" si="36"/>
        <v>49</v>
      </c>
      <c r="I187" s="46">
        <f t="shared" si="36"/>
        <v>53</v>
      </c>
      <c r="J187" s="46">
        <f t="shared" si="36"/>
        <v>196</v>
      </c>
      <c r="K187" s="45">
        <f t="shared" si="36"/>
        <v>5.22</v>
      </c>
      <c r="L187" s="45">
        <f t="shared" si="36"/>
        <v>0.20800000000000002</v>
      </c>
      <c r="M187" s="45">
        <f t="shared" si="36"/>
        <v>21.34</v>
      </c>
      <c r="N187" s="45">
        <f t="shared" si="36"/>
        <v>0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</row>
    <row r="188" spans="1:253" ht="14.25" customHeight="1" x14ac:dyDescent="0.25">
      <c r="A188" s="21"/>
      <c r="B188" s="27" t="s">
        <v>31</v>
      </c>
      <c r="C188" s="46"/>
      <c r="D188" s="22"/>
      <c r="E188" s="22"/>
      <c r="F188" s="22"/>
      <c r="G188" s="23"/>
      <c r="H188" s="23"/>
      <c r="I188" s="23"/>
      <c r="J188" s="23"/>
      <c r="K188" s="24"/>
      <c r="L188" s="24"/>
      <c r="M188" s="24"/>
      <c r="N188" s="24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27.75" customHeight="1" x14ac:dyDescent="0.25">
      <c r="A189" s="21">
        <v>96</v>
      </c>
      <c r="B189" s="38" t="s">
        <v>140</v>
      </c>
      <c r="C189" s="96" t="s">
        <v>120</v>
      </c>
      <c r="D189" s="36">
        <v>4.7</v>
      </c>
      <c r="E189" s="36">
        <v>5.4</v>
      </c>
      <c r="F189" s="36">
        <v>16.8</v>
      </c>
      <c r="G189" s="37">
        <v>135</v>
      </c>
      <c r="H189" s="37">
        <v>23</v>
      </c>
      <c r="I189" s="37">
        <v>26</v>
      </c>
      <c r="J189" s="37">
        <v>102</v>
      </c>
      <c r="K189" s="33">
        <v>1.1599999999999999</v>
      </c>
      <c r="L189" s="33">
        <v>0.1</v>
      </c>
      <c r="M189" s="33">
        <v>7.1</v>
      </c>
      <c r="N189" s="33">
        <v>0.01</v>
      </c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</row>
    <row r="190" spans="1:253" ht="14.25" customHeight="1" x14ac:dyDescent="0.25">
      <c r="A190" s="32">
        <v>285</v>
      </c>
      <c r="B190" s="34" t="s">
        <v>247</v>
      </c>
      <c r="C190" s="49">
        <v>200</v>
      </c>
      <c r="D190" s="22">
        <v>21</v>
      </c>
      <c r="E190" s="22">
        <v>17.100000000000001</v>
      </c>
      <c r="F190" s="22">
        <v>39.6</v>
      </c>
      <c r="G190" s="23">
        <v>397</v>
      </c>
      <c r="H190" s="23">
        <v>19</v>
      </c>
      <c r="I190" s="23">
        <v>21</v>
      </c>
      <c r="J190" s="23">
        <v>122</v>
      </c>
      <c r="K190" s="24">
        <v>1.8</v>
      </c>
      <c r="L190" s="24">
        <v>0.2</v>
      </c>
      <c r="M190" s="24">
        <v>0</v>
      </c>
      <c r="N190" s="24">
        <v>0</v>
      </c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</row>
    <row r="191" spans="1:253" ht="14.25" customHeight="1" x14ac:dyDescent="0.25">
      <c r="A191" s="21">
        <v>348</v>
      </c>
      <c r="B191" s="58" t="s">
        <v>128</v>
      </c>
      <c r="C191" s="46" t="s">
        <v>25</v>
      </c>
      <c r="D191" s="22">
        <v>1</v>
      </c>
      <c r="E191" s="22">
        <v>0</v>
      </c>
      <c r="F191" s="22">
        <v>13.2</v>
      </c>
      <c r="G191" s="23">
        <v>86</v>
      </c>
      <c r="H191" s="23">
        <v>33</v>
      </c>
      <c r="I191" s="23">
        <v>21</v>
      </c>
      <c r="J191" s="23">
        <v>29</v>
      </c>
      <c r="K191" s="24">
        <v>0.69</v>
      </c>
      <c r="L191" s="24">
        <v>0.02</v>
      </c>
      <c r="M191" s="24">
        <v>0.89</v>
      </c>
      <c r="N191" s="24">
        <v>0</v>
      </c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 s="7" customFormat="1" ht="25.5" customHeight="1" x14ac:dyDescent="0.25">
      <c r="A192" s="21"/>
      <c r="B192" s="40" t="s">
        <v>39</v>
      </c>
      <c r="C192" s="46" t="s">
        <v>40</v>
      </c>
      <c r="D192" s="22">
        <v>3.8</v>
      </c>
      <c r="E192" s="22">
        <v>0.8</v>
      </c>
      <c r="F192" s="22">
        <v>25.1</v>
      </c>
      <c r="G192" s="23">
        <v>123</v>
      </c>
      <c r="H192" s="23">
        <v>28</v>
      </c>
      <c r="I192" s="23">
        <v>0</v>
      </c>
      <c r="J192" s="23">
        <v>0</v>
      </c>
      <c r="K192" s="24">
        <v>1.48</v>
      </c>
      <c r="L192" s="24">
        <v>0.17</v>
      </c>
      <c r="M192" s="24">
        <v>0</v>
      </c>
      <c r="N192" s="24">
        <v>0</v>
      </c>
    </row>
    <row r="193" spans="1:253" ht="14.25" customHeight="1" x14ac:dyDescent="0.25">
      <c r="A193" s="21"/>
      <c r="B193" s="43" t="s">
        <v>30</v>
      </c>
      <c r="C193" s="116"/>
      <c r="D193" s="45">
        <f t="shared" ref="D193:N193" si="37">SUM(D189:D192)</f>
        <v>30.5</v>
      </c>
      <c r="E193" s="45">
        <f t="shared" si="37"/>
        <v>23.3</v>
      </c>
      <c r="F193" s="45">
        <f t="shared" si="37"/>
        <v>94.700000000000017</v>
      </c>
      <c r="G193" s="46">
        <f t="shared" si="37"/>
        <v>741</v>
      </c>
      <c r="H193" s="46">
        <f t="shared" si="37"/>
        <v>103</v>
      </c>
      <c r="I193" s="46">
        <f t="shared" si="37"/>
        <v>68</v>
      </c>
      <c r="J193" s="46">
        <f t="shared" si="37"/>
        <v>253</v>
      </c>
      <c r="K193" s="42">
        <f t="shared" si="37"/>
        <v>5.13</v>
      </c>
      <c r="L193" s="42">
        <f t="shared" si="37"/>
        <v>0.4900000000000001</v>
      </c>
      <c r="M193" s="42">
        <f t="shared" si="37"/>
        <v>7.9899999999999993</v>
      </c>
      <c r="N193" s="42">
        <f t="shared" si="37"/>
        <v>0.01</v>
      </c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</row>
    <row r="194" spans="1:253" ht="14.25" customHeight="1" x14ac:dyDescent="0.25">
      <c r="A194" s="21"/>
      <c r="B194" s="27" t="s">
        <v>41</v>
      </c>
      <c r="C194" s="46"/>
      <c r="D194" s="22"/>
      <c r="E194" s="22"/>
      <c r="F194" s="22"/>
      <c r="G194" s="23"/>
      <c r="H194" s="23"/>
      <c r="I194" s="23"/>
      <c r="J194" s="23"/>
      <c r="K194" s="24"/>
      <c r="L194" s="24"/>
      <c r="M194" s="24"/>
      <c r="N194" s="2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</row>
    <row r="195" spans="1:253" ht="14.25" customHeight="1" x14ac:dyDescent="0.25">
      <c r="A195" s="32" t="s">
        <v>65</v>
      </c>
      <c r="B195" s="39" t="s">
        <v>212</v>
      </c>
      <c r="C195" s="96">
        <v>80</v>
      </c>
      <c r="D195" s="36">
        <v>9.6999999999999993</v>
      </c>
      <c r="E195" s="36">
        <v>10.7</v>
      </c>
      <c r="F195" s="36">
        <v>21.7</v>
      </c>
      <c r="G195" s="37">
        <v>222</v>
      </c>
      <c r="H195" s="37">
        <v>23</v>
      </c>
      <c r="I195" s="37">
        <v>17</v>
      </c>
      <c r="J195" s="37">
        <v>99</v>
      </c>
      <c r="K195" s="33">
        <v>0.99</v>
      </c>
      <c r="L195" s="33">
        <v>0.14000000000000001</v>
      </c>
      <c r="M195" s="33">
        <v>0.04</v>
      </c>
      <c r="N195" s="33">
        <v>0.01</v>
      </c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</row>
    <row r="196" spans="1:253" ht="15" customHeight="1" x14ac:dyDescent="0.25">
      <c r="A196" s="32">
        <v>388</v>
      </c>
      <c r="B196" s="39" t="s">
        <v>68</v>
      </c>
      <c r="C196" s="96" t="s">
        <v>25</v>
      </c>
      <c r="D196" s="36">
        <v>0.7</v>
      </c>
      <c r="E196" s="36">
        <v>0.3</v>
      </c>
      <c r="F196" s="36">
        <v>24.6</v>
      </c>
      <c r="G196" s="37">
        <v>104</v>
      </c>
      <c r="H196" s="37">
        <v>10</v>
      </c>
      <c r="I196" s="37">
        <v>3</v>
      </c>
      <c r="J196" s="37">
        <v>3</v>
      </c>
      <c r="K196" s="33">
        <v>0.65</v>
      </c>
      <c r="L196" s="33">
        <v>0.01</v>
      </c>
      <c r="M196" s="33">
        <v>20</v>
      </c>
      <c r="N196" s="33">
        <v>0</v>
      </c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</row>
    <row r="197" spans="1:253" ht="14.25" customHeight="1" x14ac:dyDescent="0.25">
      <c r="A197" s="21"/>
      <c r="B197" s="43" t="s">
        <v>30</v>
      </c>
      <c r="C197" s="116"/>
      <c r="D197" s="45">
        <f t="shared" ref="D197:N197" si="38">SUM(D195:D196)</f>
        <v>10.399999999999999</v>
      </c>
      <c r="E197" s="45">
        <f t="shared" si="38"/>
        <v>11</v>
      </c>
      <c r="F197" s="45">
        <f t="shared" si="38"/>
        <v>46.3</v>
      </c>
      <c r="G197" s="46">
        <f t="shared" si="38"/>
        <v>326</v>
      </c>
      <c r="H197" s="46">
        <f t="shared" si="38"/>
        <v>33</v>
      </c>
      <c r="I197" s="46">
        <f t="shared" si="38"/>
        <v>20</v>
      </c>
      <c r="J197" s="46">
        <f t="shared" si="38"/>
        <v>102</v>
      </c>
      <c r="K197" s="42">
        <f t="shared" si="38"/>
        <v>1.6400000000000001</v>
      </c>
      <c r="L197" s="42">
        <f t="shared" si="38"/>
        <v>0.15000000000000002</v>
      </c>
      <c r="M197" s="42">
        <f t="shared" si="38"/>
        <v>20.04</v>
      </c>
      <c r="N197" s="42">
        <f t="shared" si="38"/>
        <v>0.01</v>
      </c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</row>
    <row r="198" spans="1:253" ht="14.25" customHeight="1" x14ac:dyDescent="0.25">
      <c r="A198" s="21"/>
      <c r="B198" s="84" t="s">
        <v>47</v>
      </c>
      <c r="C198" s="55"/>
      <c r="D198" s="54">
        <f t="shared" ref="D198:N198" si="39">D187+D193+D197</f>
        <v>56.199999999999996</v>
      </c>
      <c r="E198" s="54">
        <f t="shared" si="39"/>
        <v>47.3</v>
      </c>
      <c r="F198" s="54">
        <f t="shared" si="39"/>
        <v>241.68</v>
      </c>
      <c r="G198" s="55">
        <f t="shared" si="39"/>
        <v>1649</v>
      </c>
      <c r="H198" s="55">
        <f t="shared" si="39"/>
        <v>185</v>
      </c>
      <c r="I198" s="55">
        <f t="shared" si="39"/>
        <v>141</v>
      </c>
      <c r="J198" s="55">
        <f t="shared" si="39"/>
        <v>551</v>
      </c>
      <c r="K198" s="56">
        <f t="shared" si="39"/>
        <v>11.99</v>
      </c>
      <c r="L198" s="56">
        <f t="shared" si="39"/>
        <v>0.8480000000000002</v>
      </c>
      <c r="M198" s="56">
        <f t="shared" si="39"/>
        <v>49.37</v>
      </c>
      <c r="N198" s="56">
        <f t="shared" si="39"/>
        <v>0.02</v>
      </c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</row>
    <row r="199" spans="1:253" ht="14.25" customHeight="1" x14ac:dyDescent="0.25">
      <c r="A199" s="21"/>
      <c r="B199" s="26" t="s">
        <v>100</v>
      </c>
      <c r="C199" s="46"/>
      <c r="D199" s="22"/>
      <c r="E199" s="22"/>
      <c r="F199" s="22"/>
      <c r="G199" s="23"/>
      <c r="H199" s="23"/>
      <c r="I199" s="23"/>
      <c r="J199" s="23"/>
      <c r="K199" s="24"/>
      <c r="L199" s="24"/>
      <c r="M199" s="24"/>
      <c r="N199" s="24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</row>
    <row r="200" spans="1:253" ht="14.25" customHeight="1" x14ac:dyDescent="0.25">
      <c r="A200" s="21"/>
      <c r="B200" s="27" t="s">
        <v>237</v>
      </c>
      <c r="C200" s="46"/>
      <c r="D200" s="22"/>
      <c r="E200" s="22"/>
      <c r="F200" s="22"/>
      <c r="G200" s="23"/>
      <c r="H200" s="23"/>
      <c r="I200" s="23"/>
      <c r="J200" s="23"/>
      <c r="K200" s="24"/>
      <c r="L200" s="24"/>
      <c r="M200" s="24"/>
      <c r="N200" s="24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</row>
    <row r="201" spans="1:253" ht="14.25" customHeight="1" x14ac:dyDescent="0.25">
      <c r="A201" s="21">
        <v>14</v>
      </c>
      <c r="B201" s="40" t="s">
        <v>50</v>
      </c>
      <c r="C201" s="46" t="s">
        <v>51</v>
      </c>
      <c r="D201" s="22">
        <v>0.1</v>
      </c>
      <c r="E201" s="22">
        <v>6.2</v>
      </c>
      <c r="F201" s="22">
        <v>2.2000000000000002</v>
      </c>
      <c r="G201" s="23">
        <v>65</v>
      </c>
      <c r="H201" s="23">
        <v>0</v>
      </c>
      <c r="I201" s="23">
        <v>0</v>
      </c>
      <c r="J201" s="23">
        <v>0</v>
      </c>
      <c r="K201" s="24">
        <v>0</v>
      </c>
      <c r="L201" s="24">
        <v>0</v>
      </c>
      <c r="M201" s="24">
        <v>0</v>
      </c>
      <c r="N201" s="24">
        <v>0</v>
      </c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</row>
    <row r="202" spans="1:253" ht="14.25" customHeight="1" x14ac:dyDescent="0.25">
      <c r="A202" s="32">
        <v>260</v>
      </c>
      <c r="B202" s="38" t="s">
        <v>236</v>
      </c>
      <c r="C202" s="96">
        <v>100</v>
      </c>
      <c r="D202" s="36">
        <v>6.4</v>
      </c>
      <c r="E202" s="36">
        <v>9.5</v>
      </c>
      <c r="F202" s="36">
        <v>2.6</v>
      </c>
      <c r="G202" s="37">
        <v>134</v>
      </c>
      <c r="H202" s="37">
        <v>16</v>
      </c>
      <c r="I202" s="37">
        <v>16</v>
      </c>
      <c r="J202" s="37">
        <v>118</v>
      </c>
      <c r="K202" s="33">
        <v>1.0900000000000001</v>
      </c>
      <c r="L202" s="33">
        <v>0.05</v>
      </c>
      <c r="M202" s="33">
        <v>0.57999999999999996</v>
      </c>
      <c r="N202" s="33">
        <v>0.01</v>
      </c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</row>
    <row r="203" spans="1:253" ht="14.25" customHeight="1" x14ac:dyDescent="0.25">
      <c r="A203" s="32">
        <v>302</v>
      </c>
      <c r="B203" s="34" t="s">
        <v>36</v>
      </c>
      <c r="C203" s="96" t="s">
        <v>37</v>
      </c>
      <c r="D203" s="36">
        <v>10.199999999999999</v>
      </c>
      <c r="E203" s="36">
        <v>8.8000000000000007</v>
      </c>
      <c r="F203" s="36">
        <v>44.1</v>
      </c>
      <c r="G203" s="37">
        <v>296</v>
      </c>
      <c r="H203" s="37">
        <v>18</v>
      </c>
      <c r="I203" s="37">
        <v>161</v>
      </c>
      <c r="J203" s="37">
        <v>242</v>
      </c>
      <c r="K203" s="33">
        <v>5.4</v>
      </c>
      <c r="L203" s="33">
        <v>0.25</v>
      </c>
      <c r="M203" s="33">
        <v>0</v>
      </c>
      <c r="N203" s="33">
        <v>0.03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 ht="14.25" customHeight="1" x14ac:dyDescent="0.25">
      <c r="A204" s="32">
        <v>376</v>
      </c>
      <c r="B204" s="39" t="s">
        <v>38</v>
      </c>
      <c r="C204" s="96" t="s">
        <v>25</v>
      </c>
      <c r="D204" s="36">
        <v>0.2</v>
      </c>
      <c r="E204" s="36">
        <v>0.1</v>
      </c>
      <c r="F204" s="36">
        <v>10.1</v>
      </c>
      <c r="G204" s="37">
        <v>41</v>
      </c>
      <c r="H204" s="37">
        <v>5</v>
      </c>
      <c r="I204" s="37">
        <v>4</v>
      </c>
      <c r="J204" s="37">
        <v>8</v>
      </c>
      <c r="K204" s="33">
        <v>0.85</v>
      </c>
      <c r="L204" s="33">
        <v>0</v>
      </c>
      <c r="M204" s="33">
        <v>0.1</v>
      </c>
      <c r="N204" s="33">
        <v>0</v>
      </c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</row>
    <row r="205" spans="1:253" ht="14.25" customHeight="1" x14ac:dyDescent="0.25">
      <c r="A205" s="21"/>
      <c r="B205" s="40" t="s">
        <v>28</v>
      </c>
      <c r="C205" s="46" t="s">
        <v>29</v>
      </c>
      <c r="D205" s="22">
        <v>2</v>
      </c>
      <c r="E205" s="22">
        <v>0.5</v>
      </c>
      <c r="F205" s="22">
        <v>14.3</v>
      </c>
      <c r="G205" s="23">
        <v>70</v>
      </c>
      <c r="H205" s="23">
        <v>10</v>
      </c>
      <c r="I205" s="23">
        <v>0</v>
      </c>
      <c r="J205" s="23">
        <v>0</v>
      </c>
      <c r="K205" s="24">
        <v>0.5</v>
      </c>
      <c r="L205" s="24">
        <v>0.08</v>
      </c>
      <c r="M205" s="24">
        <v>0</v>
      </c>
      <c r="N205" s="24">
        <v>0</v>
      </c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</row>
    <row r="206" spans="1:253" ht="14.25" customHeight="1" x14ac:dyDescent="0.25">
      <c r="A206" s="21"/>
      <c r="B206" s="43" t="s">
        <v>30</v>
      </c>
      <c r="C206" s="116"/>
      <c r="D206" s="45">
        <f t="shared" ref="D206:N206" si="40">SUM(D201:D205)</f>
        <v>18.899999999999999</v>
      </c>
      <c r="E206" s="45">
        <f t="shared" si="40"/>
        <v>25.1</v>
      </c>
      <c r="F206" s="45">
        <f t="shared" si="40"/>
        <v>73.300000000000011</v>
      </c>
      <c r="G206" s="46">
        <f t="shared" si="40"/>
        <v>606</v>
      </c>
      <c r="H206" s="46">
        <f t="shared" si="40"/>
        <v>49</v>
      </c>
      <c r="I206" s="46">
        <f t="shared" si="40"/>
        <v>181</v>
      </c>
      <c r="J206" s="46">
        <f t="shared" si="40"/>
        <v>368</v>
      </c>
      <c r="K206" s="45">
        <f t="shared" si="40"/>
        <v>7.84</v>
      </c>
      <c r="L206" s="45">
        <f t="shared" si="40"/>
        <v>0.38</v>
      </c>
      <c r="M206" s="45">
        <f t="shared" si="40"/>
        <v>0.67999999999999994</v>
      </c>
      <c r="N206" s="45">
        <f t="shared" si="40"/>
        <v>0.04</v>
      </c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</row>
    <row r="207" spans="1:253" ht="14.25" customHeight="1" x14ac:dyDescent="0.25">
      <c r="A207" s="21"/>
      <c r="B207" s="27" t="s">
        <v>238</v>
      </c>
      <c r="C207" s="46"/>
      <c r="D207" s="22"/>
      <c r="E207" s="22"/>
      <c r="F207" s="22"/>
      <c r="G207" s="23"/>
      <c r="H207" s="23"/>
      <c r="I207" s="23"/>
      <c r="J207" s="23"/>
      <c r="K207" s="24"/>
      <c r="L207" s="24"/>
      <c r="M207" s="24"/>
      <c r="N207" s="24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</row>
    <row r="208" spans="1:253" ht="14.25" customHeight="1" x14ac:dyDescent="0.25">
      <c r="A208" s="21">
        <v>120</v>
      </c>
      <c r="B208" s="38" t="s">
        <v>147</v>
      </c>
      <c r="C208" s="96" t="s">
        <v>148</v>
      </c>
      <c r="D208" s="22">
        <v>5.8</v>
      </c>
      <c r="E208" s="22">
        <v>4.8</v>
      </c>
      <c r="F208" s="22">
        <v>21.6</v>
      </c>
      <c r="G208" s="23">
        <v>153</v>
      </c>
      <c r="H208" s="23">
        <v>154</v>
      </c>
      <c r="I208" s="23">
        <v>21</v>
      </c>
      <c r="J208" s="23">
        <v>131</v>
      </c>
      <c r="K208" s="24">
        <v>0.45</v>
      </c>
      <c r="L208" s="24">
        <v>0.05</v>
      </c>
      <c r="M208" s="24">
        <v>1.6</v>
      </c>
      <c r="N208" s="24">
        <v>0.03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</row>
    <row r="209" spans="1:253" ht="14.25" customHeight="1" x14ac:dyDescent="0.25">
      <c r="A209" s="32" t="s">
        <v>94</v>
      </c>
      <c r="B209" s="39" t="s">
        <v>95</v>
      </c>
      <c r="C209" s="96" t="s">
        <v>35</v>
      </c>
      <c r="D209" s="22">
        <v>24</v>
      </c>
      <c r="E209" s="22">
        <v>16.7</v>
      </c>
      <c r="F209" s="22">
        <v>12.4</v>
      </c>
      <c r="G209" s="23">
        <v>296</v>
      </c>
      <c r="H209" s="23">
        <v>17</v>
      </c>
      <c r="I209" s="23">
        <v>89</v>
      </c>
      <c r="J209" s="23">
        <v>173</v>
      </c>
      <c r="K209" s="24">
        <v>2.11</v>
      </c>
      <c r="L209" s="24">
        <v>0.11</v>
      </c>
      <c r="M209" s="24">
        <v>1.66</v>
      </c>
      <c r="N209" s="24">
        <v>0.08</v>
      </c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</row>
    <row r="210" spans="1:253" ht="14.25" customHeight="1" x14ac:dyDescent="0.25">
      <c r="A210" s="21">
        <v>312</v>
      </c>
      <c r="B210" s="39" t="s">
        <v>62</v>
      </c>
      <c r="C210" s="46" t="s">
        <v>37</v>
      </c>
      <c r="D210" s="22">
        <v>3.8</v>
      </c>
      <c r="E210" s="22">
        <v>6.3</v>
      </c>
      <c r="F210" s="22">
        <v>14.5</v>
      </c>
      <c r="G210" s="23">
        <v>130</v>
      </c>
      <c r="H210" s="23">
        <v>46</v>
      </c>
      <c r="I210" s="23">
        <v>33</v>
      </c>
      <c r="J210" s="23">
        <v>99</v>
      </c>
      <c r="K210" s="24">
        <v>1.18</v>
      </c>
      <c r="L210" s="24">
        <v>1.0999999999999999E-2</v>
      </c>
      <c r="M210" s="24">
        <v>0.36</v>
      </c>
      <c r="N210" s="24">
        <v>5.6000000000000001E-2</v>
      </c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</row>
    <row r="211" spans="1:253" ht="14.25" customHeight="1" x14ac:dyDescent="0.25">
      <c r="A211" s="21">
        <v>342</v>
      </c>
      <c r="B211" s="58" t="s">
        <v>82</v>
      </c>
      <c r="C211" s="46" t="s">
        <v>25</v>
      </c>
      <c r="D211" s="22">
        <v>0.2</v>
      </c>
      <c r="E211" s="22">
        <v>0.2</v>
      </c>
      <c r="F211" s="22">
        <v>13.9</v>
      </c>
      <c r="G211" s="23">
        <v>58</v>
      </c>
      <c r="H211" s="23">
        <v>7</v>
      </c>
      <c r="I211" s="23">
        <v>4</v>
      </c>
      <c r="J211" s="23">
        <v>4</v>
      </c>
      <c r="K211" s="24">
        <v>0.9</v>
      </c>
      <c r="L211" s="24">
        <v>0</v>
      </c>
      <c r="M211" s="24">
        <v>4.0999999999999996</v>
      </c>
      <c r="N211" s="24">
        <v>0</v>
      </c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</row>
    <row r="212" spans="1:253" s="7" customFormat="1" ht="25.5" customHeight="1" x14ac:dyDescent="0.25">
      <c r="A212" s="21"/>
      <c r="B212" s="40" t="s">
        <v>39</v>
      </c>
      <c r="C212" s="46" t="s">
        <v>40</v>
      </c>
      <c r="D212" s="22">
        <v>3.8</v>
      </c>
      <c r="E212" s="22">
        <v>0.8</v>
      </c>
      <c r="F212" s="22">
        <v>25.1</v>
      </c>
      <c r="G212" s="23">
        <v>123</v>
      </c>
      <c r="H212" s="23">
        <v>28</v>
      </c>
      <c r="I212" s="23">
        <v>0</v>
      </c>
      <c r="J212" s="23">
        <v>0</v>
      </c>
      <c r="K212" s="24">
        <v>1.48</v>
      </c>
      <c r="L212" s="24">
        <v>0.17</v>
      </c>
      <c r="M212" s="24">
        <v>0</v>
      </c>
      <c r="N212" s="24">
        <v>0</v>
      </c>
    </row>
    <row r="213" spans="1:253" ht="14.25" customHeight="1" x14ac:dyDescent="0.25">
      <c r="A213" s="21"/>
      <c r="B213" s="43" t="s">
        <v>30</v>
      </c>
      <c r="C213" s="116"/>
      <c r="D213" s="45">
        <f t="shared" ref="D213:N213" si="41">SUM(D208:D212)</f>
        <v>37.6</v>
      </c>
      <c r="E213" s="45">
        <f t="shared" si="41"/>
        <v>28.8</v>
      </c>
      <c r="F213" s="45">
        <f t="shared" si="41"/>
        <v>87.5</v>
      </c>
      <c r="G213" s="46">
        <f t="shared" si="41"/>
        <v>760</v>
      </c>
      <c r="H213" s="46">
        <f t="shared" si="41"/>
        <v>252</v>
      </c>
      <c r="I213" s="46">
        <f t="shared" si="41"/>
        <v>147</v>
      </c>
      <c r="J213" s="46">
        <f t="shared" si="41"/>
        <v>407</v>
      </c>
      <c r="K213" s="42">
        <f t="shared" si="41"/>
        <v>6.120000000000001</v>
      </c>
      <c r="L213" s="42">
        <f t="shared" si="41"/>
        <v>0.34100000000000003</v>
      </c>
      <c r="M213" s="42">
        <f t="shared" si="41"/>
        <v>7.7199999999999989</v>
      </c>
      <c r="N213" s="42">
        <f t="shared" si="41"/>
        <v>0.16600000000000001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</row>
    <row r="214" spans="1:253" ht="14.25" customHeight="1" x14ac:dyDescent="0.25">
      <c r="A214" s="21"/>
      <c r="B214" s="27" t="s">
        <v>41</v>
      </c>
      <c r="C214" s="46"/>
      <c r="D214" s="22"/>
      <c r="E214" s="22"/>
      <c r="F214" s="22"/>
      <c r="G214" s="23"/>
      <c r="H214" s="23"/>
      <c r="I214" s="23"/>
      <c r="J214" s="23"/>
      <c r="K214" s="24"/>
      <c r="L214" s="24"/>
      <c r="M214" s="24"/>
      <c r="N214" s="2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</row>
    <row r="215" spans="1:253" ht="15" customHeight="1" x14ac:dyDescent="0.25">
      <c r="A215" s="32" t="s">
        <v>65</v>
      </c>
      <c r="B215" s="34" t="s">
        <v>216</v>
      </c>
      <c r="C215" s="96" t="s">
        <v>99</v>
      </c>
      <c r="D215" s="36">
        <v>8.8000000000000007</v>
      </c>
      <c r="E215" s="36">
        <v>5.6</v>
      </c>
      <c r="F215" s="36">
        <v>18.600000000000001</v>
      </c>
      <c r="G215" s="37">
        <v>160</v>
      </c>
      <c r="H215" s="37">
        <v>28</v>
      </c>
      <c r="I215" s="37">
        <v>25</v>
      </c>
      <c r="J215" s="37">
        <v>57</v>
      </c>
      <c r="K215" s="33">
        <v>0.72</v>
      </c>
      <c r="L215" s="33">
        <v>0.06</v>
      </c>
      <c r="M215" s="33">
        <v>0.9</v>
      </c>
      <c r="N215" s="33">
        <v>0.02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</row>
    <row r="216" spans="1:253" ht="14.25" customHeight="1" x14ac:dyDescent="0.25">
      <c r="A216" s="21">
        <v>342</v>
      </c>
      <c r="B216" s="58" t="s">
        <v>122</v>
      </c>
      <c r="C216" s="46" t="s">
        <v>25</v>
      </c>
      <c r="D216" s="22">
        <v>0.2</v>
      </c>
      <c r="E216" s="22">
        <v>0.1</v>
      </c>
      <c r="F216" s="22">
        <v>14</v>
      </c>
      <c r="G216" s="23">
        <v>58</v>
      </c>
      <c r="H216" s="23">
        <v>8</v>
      </c>
      <c r="I216" s="23">
        <v>5</v>
      </c>
      <c r="J216" s="23">
        <v>6</v>
      </c>
      <c r="K216" s="24">
        <v>1</v>
      </c>
      <c r="L216" s="24">
        <v>0</v>
      </c>
      <c r="M216" s="24">
        <v>2.1</v>
      </c>
      <c r="N216" s="24">
        <v>0</v>
      </c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</row>
    <row r="217" spans="1:253" ht="14.25" customHeight="1" x14ac:dyDescent="0.25">
      <c r="A217" s="32">
        <v>338</v>
      </c>
      <c r="B217" s="39" t="s">
        <v>74</v>
      </c>
      <c r="C217" s="96" t="s">
        <v>214</v>
      </c>
      <c r="D217" s="36">
        <v>0.5</v>
      </c>
      <c r="E217" s="36">
        <v>0.5</v>
      </c>
      <c r="F217" s="22">
        <v>12.7</v>
      </c>
      <c r="G217" s="23">
        <v>58</v>
      </c>
      <c r="H217" s="23">
        <v>21</v>
      </c>
      <c r="I217" s="23">
        <v>12</v>
      </c>
      <c r="J217" s="23">
        <v>14</v>
      </c>
      <c r="K217" s="24">
        <v>2.9</v>
      </c>
      <c r="L217" s="24">
        <v>0</v>
      </c>
      <c r="M217" s="24">
        <v>13</v>
      </c>
      <c r="N217" s="24">
        <v>0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</row>
    <row r="218" spans="1:253" ht="14.25" customHeight="1" x14ac:dyDescent="0.25">
      <c r="A218" s="21"/>
      <c r="B218" s="43" t="s">
        <v>30</v>
      </c>
      <c r="C218" s="116"/>
      <c r="D218" s="86">
        <f t="shared" ref="D218:N218" si="42">SUM(D205:D206)</f>
        <v>20.9</v>
      </c>
      <c r="E218" s="86">
        <f t="shared" si="42"/>
        <v>25.6</v>
      </c>
      <c r="F218" s="86">
        <f t="shared" si="42"/>
        <v>87.600000000000009</v>
      </c>
      <c r="G218" s="87">
        <f t="shared" si="42"/>
        <v>676</v>
      </c>
      <c r="H218" s="87">
        <f t="shared" si="42"/>
        <v>59</v>
      </c>
      <c r="I218" s="87">
        <f t="shared" si="42"/>
        <v>181</v>
      </c>
      <c r="J218" s="87">
        <f t="shared" si="42"/>
        <v>368</v>
      </c>
      <c r="K218" s="88">
        <f t="shared" si="42"/>
        <v>8.34</v>
      </c>
      <c r="L218" s="88">
        <f t="shared" si="42"/>
        <v>0.46</v>
      </c>
      <c r="M218" s="88">
        <f t="shared" si="42"/>
        <v>0.67999999999999994</v>
      </c>
      <c r="N218" s="88">
        <f t="shared" si="42"/>
        <v>0.04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</row>
    <row r="219" spans="1:253" ht="14.25" customHeight="1" x14ac:dyDescent="0.25">
      <c r="A219" s="21"/>
      <c r="B219" s="84" t="s">
        <v>47</v>
      </c>
      <c r="C219" s="55"/>
      <c r="D219" s="54">
        <f t="shared" ref="D219:N219" si="43">SUM(D215:D218)</f>
        <v>30.4</v>
      </c>
      <c r="E219" s="54">
        <f t="shared" si="43"/>
        <v>31.8</v>
      </c>
      <c r="F219" s="54">
        <f t="shared" si="43"/>
        <v>132.9</v>
      </c>
      <c r="G219" s="54">
        <f t="shared" si="43"/>
        <v>952</v>
      </c>
      <c r="H219" s="54">
        <f t="shared" si="43"/>
        <v>116</v>
      </c>
      <c r="I219" s="54">
        <f t="shared" si="43"/>
        <v>223</v>
      </c>
      <c r="J219" s="54">
        <f t="shared" si="43"/>
        <v>445</v>
      </c>
      <c r="K219" s="54">
        <f t="shared" si="43"/>
        <v>12.96</v>
      </c>
      <c r="L219" s="54">
        <f t="shared" si="43"/>
        <v>0.52</v>
      </c>
      <c r="M219" s="54">
        <f t="shared" si="43"/>
        <v>16.68</v>
      </c>
      <c r="N219" s="54">
        <f t="shared" si="43"/>
        <v>0.06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</row>
    <row r="220" spans="1:253" s="7" customFormat="1" ht="14.25" customHeight="1" x14ac:dyDescent="0.25">
      <c r="A220" s="21"/>
      <c r="B220" s="89" t="s">
        <v>109</v>
      </c>
      <c r="C220" s="134"/>
      <c r="D220" s="69"/>
      <c r="E220" s="69"/>
      <c r="F220" s="69"/>
      <c r="G220" s="70"/>
      <c r="H220" s="70"/>
      <c r="I220" s="70"/>
      <c r="J220" s="70"/>
      <c r="K220" s="71"/>
      <c r="L220" s="71"/>
      <c r="M220" s="71"/>
      <c r="N220" s="71"/>
    </row>
    <row r="221" spans="1:253" ht="14.25" customHeight="1" x14ac:dyDescent="0.25">
      <c r="A221" s="21"/>
      <c r="B221" s="77" t="s">
        <v>237</v>
      </c>
      <c r="C221" s="134"/>
      <c r="D221" s="69"/>
      <c r="E221" s="69"/>
      <c r="F221" s="69"/>
      <c r="G221" s="70"/>
      <c r="H221" s="70"/>
      <c r="I221" s="70"/>
      <c r="J221" s="70"/>
      <c r="K221" s="71"/>
      <c r="L221" s="71"/>
      <c r="M221" s="71"/>
      <c r="N221" s="7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</row>
    <row r="222" spans="1:253" ht="14.25" customHeight="1" x14ac:dyDescent="0.25">
      <c r="A222" s="21">
        <v>14</v>
      </c>
      <c r="B222" s="40" t="s">
        <v>210</v>
      </c>
      <c r="C222" s="46" t="s">
        <v>51</v>
      </c>
      <c r="D222" s="22">
        <v>0.1</v>
      </c>
      <c r="E222" s="22">
        <v>7.3</v>
      </c>
      <c r="F222" s="22">
        <v>0.1</v>
      </c>
      <c r="G222" s="23">
        <v>66</v>
      </c>
      <c r="H222" s="23">
        <v>2</v>
      </c>
      <c r="I222" s="23">
        <v>0</v>
      </c>
      <c r="J222" s="23">
        <v>3</v>
      </c>
      <c r="K222" s="24">
        <v>0.02</v>
      </c>
      <c r="L222" s="24">
        <v>0.01</v>
      </c>
      <c r="M222" s="24">
        <v>0</v>
      </c>
      <c r="N222" s="24">
        <v>0.04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</row>
    <row r="223" spans="1:253" s="7" customFormat="1" ht="12.75" customHeight="1" x14ac:dyDescent="0.25">
      <c r="A223" s="21">
        <v>280</v>
      </c>
      <c r="B223" s="39" t="s">
        <v>149</v>
      </c>
      <c r="C223" s="46" t="s">
        <v>61</v>
      </c>
      <c r="D223" s="22">
        <v>13.7</v>
      </c>
      <c r="E223" s="22">
        <v>19.399999999999999</v>
      </c>
      <c r="F223" s="22">
        <v>19.7</v>
      </c>
      <c r="G223" s="23">
        <v>308</v>
      </c>
      <c r="H223" s="23">
        <v>49</v>
      </c>
      <c r="I223" s="23">
        <v>24</v>
      </c>
      <c r="J223" s="23">
        <v>165</v>
      </c>
      <c r="K223" s="24">
        <v>1.74</v>
      </c>
      <c r="L223" s="24">
        <v>8.0000000000000002E-3</v>
      </c>
      <c r="M223" s="24">
        <v>0.26</v>
      </c>
      <c r="N223" s="24">
        <v>1.2999999999999999E-2</v>
      </c>
    </row>
    <row r="224" spans="1:253" ht="12.75" customHeight="1" x14ac:dyDescent="0.25">
      <c r="A224" s="21">
        <v>304</v>
      </c>
      <c r="B224" s="40" t="s">
        <v>81</v>
      </c>
      <c r="C224" s="96" t="s">
        <v>37</v>
      </c>
      <c r="D224" s="22">
        <v>4.4000000000000004</v>
      </c>
      <c r="E224" s="22">
        <v>7.5</v>
      </c>
      <c r="F224" s="22">
        <v>33.700000000000003</v>
      </c>
      <c r="G224" s="23">
        <v>220</v>
      </c>
      <c r="H224" s="23">
        <v>2</v>
      </c>
      <c r="I224" s="23">
        <v>23</v>
      </c>
      <c r="J224" s="23">
        <v>73</v>
      </c>
      <c r="K224" s="24">
        <v>0.62</v>
      </c>
      <c r="L224" s="24">
        <v>0.03</v>
      </c>
      <c r="M224" s="24">
        <v>0</v>
      </c>
      <c r="N224" s="24">
        <v>0.04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</row>
    <row r="225" spans="1:253" ht="12.75" customHeight="1" x14ac:dyDescent="0.25">
      <c r="A225" s="32" t="s">
        <v>26</v>
      </c>
      <c r="B225" s="39" t="s">
        <v>27</v>
      </c>
      <c r="C225" s="96" t="s">
        <v>25</v>
      </c>
      <c r="D225" s="36">
        <v>2.2999999999999998</v>
      </c>
      <c r="E225" s="36">
        <v>1.4</v>
      </c>
      <c r="F225" s="36">
        <v>22</v>
      </c>
      <c r="G225" s="37">
        <v>110</v>
      </c>
      <c r="H225" s="37">
        <v>60</v>
      </c>
      <c r="I225" s="37">
        <v>7</v>
      </c>
      <c r="J225" s="37">
        <v>45</v>
      </c>
      <c r="K225" s="33">
        <v>0.1</v>
      </c>
      <c r="L225" s="33">
        <v>0.02</v>
      </c>
      <c r="M225" s="33">
        <v>0.65</v>
      </c>
      <c r="N225" s="33">
        <v>0.01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</row>
    <row r="226" spans="1:253" ht="14.25" customHeight="1" x14ac:dyDescent="0.25">
      <c r="A226" s="21"/>
      <c r="B226" s="40" t="s">
        <v>28</v>
      </c>
      <c r="C226" s="46" t="s">
        <v>29</v>
      </c>
      <c r="D226" s="22">
        <v>2</v>
      </c>
      <c r="E226" s="22">
        <v>0.5</v>
      </c>
      <c r="F226" s="22">
        <v>14.3</v>
      </c>
      <c r="G226" s="23">
        <v>70</v>
      </c>
      <c r="H226" s="23">
        <v>10</v>
      </c>
      <c r="I226" s="23">
        <v>0</v>
      </c>
      <c r="J226" s="23">
        <v>0</v>
      </c>
      <c r="K226" s="24">
        <v>0.5</v>
      </c>
      <c r="L226" s="24">
        <v>0.08</v>
      </c>
      <c r="M226" s="24">
        <v>0</v>
      </c>
      <c r="N226" s="24">
        <v>0</v>
      </c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</row>
    <row r="227" spans="1:253" s="7" customFormat="1" ht="14.25" customHeight="1" x14ac:dyDescent="0.25">
      <c r="A227" s="21"/>
      <c r="B227" s="43" t="s">
        <v>30</v>
      </c>
      <c r="C227" s="116"/>
      <c r="D227" s="45">
        <f t="shared" ref="D227:N227" si="44">SUM(D222:D226)</f>
        <v>22.5</v>
      </c>
      <c r="E227" s="45">
        <f t="shared" si="44"/>
        <v>36.1</v>
      </c>
      <c r="F227" s="45">
        <f t="shared" si="44"/>
        <v>89.8</v>
      </c>
      <c r="G227" s="46">
        <f t="shared" si="44"/>
        <v>774</v>
      </c>
      <c r="H227" s="46">
        <f t="shared" si="44"/>
        <v>123</v>
      </c>
      <c r="I227" s="46">
        <f t="shared" si="44"/>
        <v>54</v>
      </c>
      <c r="J227" s="46">
        <f t="shared" si="44"/>
        <v>286</v>
      </c>
      <c r="K227" s="42">
        <f t="shared" si="44"/>
        <v>2.98</v>
      </c>
      <c r="L227" s="42">
        <f t="shared" si="44"/>
        <v>0.14800000000000002</v>
      </c>
      <c r="M227" s="42">
        <f t="shared" si="44"/>
        <v>0.91</v>
      </c>
      <c r="N227" s="42">
        <f t="shared" si="44"/>
        <v>0.10299999999999999</v>
      </c>
    </row>
    <row r="228" spans="1:253" ht="14.25" customHeight="1" x14ac:dyDescent="0.25">
      <c r="A228" s="21"/>
      <c r="B228" s="77" t="s">
        <v>31</v>
      </c>
      <c r="C228" s="134"/>
      <c r="D228" s="69"/>
      <c r="E228" s="69"/>
      <c r="F228" s="69"/>
      <c r="G228" s="70"/>
      <c r="H228" s="70"/>
      <c r="I228" s="70"/>
      <c r="J228" s="70"/>
      <c r="K228" s="71"/>
      <c r="L228" s="71"/>
      <c r="M228" s="71"/>
      <c r="N228" s="71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</row>
    <row r="229" spans="1:253" ht="14.25" customHeight="1" x14ac:dyDescent="0.25">
      <c r="A229" s="32">
        <v>101</v>
      </c>
      <c r="B229" s="39" t="s">
        <v>150</v>
      </c>
      <c r="C229" s="96" t="s">
        <v>151</v>
      </c>
      <c r="D229" s="36">
        <v>6.1</v>
      </c>
      <c r="E229" s="36">
        <v>7.7</v>
      </c>
      <c r="F229" s="36">
        <v>16.8</v>
      </c>
      <c r="G229" s="37">
        <v>161</v>
      </c>
      <c r="H229" s="37">
        <v>8</v>
      </c>
      <c r="I229" s="37">
        <v>20</v>
      </c>
      <c r="J229" s="37">
        <v>51</v>
      </c>
      <c r="K229" s="33">
        <v>0.73</v>
      </c>
      <c r="L229" s="33">
        <v>0.09</v>
      </c>
      <c r="M229" s="33">
        <v>7.5</v>
      </c>
      <c r="N229" s="33">
        <v>0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</row>
    <row r="230" spans="1:253" ht="15.75" customHeight="1" x14ac:dyDescent="0.25">
      <c r="A230" s="32">
        <v>259</v>
      </c>
      <c r="B230" s="39" t="s">
        <v>241</v>
      </c>
      <c r="C230" s="96" t="s">
        <v>25</v>
      </c>
      <c r="D230" s="22">
        <v>10.1</v>
      </c>
      <c r="E230" s="22">
        <v>12</v>
      </c>
      <c r="F230" s="22">
        <v>19.3</v>
      </c>
      <c r="G230" s="23">
        <v>226</v>
      </c>
      <c r="H230" s="23">
        <v>16</v>
      </c>
      <c r="I230" s="23">
        <v>40</v>
      </c>
      <c r="J230" s="23">
        <v>165</v>
      </c>
      <c r="K230" s="24">
        <v>1.99</v>
      </c>
      <c r="L230" s="24">
        <v>0.17</v>
      </c>
      <c r="M230" s="24">
        <v>8.16</v>
      </c>
      <c r="N230" s="24">
        <v>0</v>
      </c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</row>
    <row r="231" spans="1:253" ht="12.75" customHeight="1" x14ac:dyDescent="0.25">
      <c r="A231" s="21" t="s">
        <v>63</v>
      </c>
      <c r="B231" s="25" t="s">
        <v>64</v>
      </c>
      <c r="C231" s="46" t="s">
        <v>25</v>
      </c>
      <c r="D231" s="36">
        <v>0</v>
      </c>
      <c r="E231" s="36">
        <v>0</v>
      </c>
      <c r="F231" s="36">
        <v>15</v>
      </c>
      <c r="G231" s="37">
        <v>60</v>
      </c>
      <c r="H231" s="37">
        <v>1</v>
      </c>
      <c r="I231" s="37">
        <v>0</v>
      </c>
      <c r="J231" s="37">
        <v>0</v>
      </c>
      <c r="K231" s="33">
        <v>0.05</v>
      </c>
      <c r="L231" s="33">
        <v>0</v>
      </c>
      <c r="M231" s="33">
        <v>0</v>
      </c>
      <c r="N231" s="33">
        <v>0</v>
      </c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</row>
    <row r="232" spans="1:253" ht="25.5" customHeight="1" x14ac:dyDescent="0.25">
      <c r="A232" s="21"/>
      <c r="B232" s="40" t="s">
        <v>39</v>
      </c>
      <c r="C232" s="46" t="s">
        <v>40</v>
      </c>
      <c r="D232" s="22">
        <v>3.8</v>
      </c>
      <c r="E232" s="22">
        <v>0.8</v>
      </c>
      <c r="F232" s="22">
        <v>25.1</v>
      </c>
      <c r="G232" s="23">
        <v>123</v>
      </c>
      <c r="H232" s="23">
        <v>28</v>
      </c>
      <c r="I232" s="23">
        <v>0</v>
      </c>
      <c r="J232" s="23">
        <v>0</v>
      </c>
      <c r="K232" s="24">
        <v>1.48</v>
      </c>
      <c r="L232" s="24">
        <v>0.17</v>
      </c>
      <c r="M232" s="24">
        <v>0</v>
      </c>
      <c r="N232" s="24">
        <v>0</v>
      </c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ht="14.25" customHeight="1" x14ac:dyDescent="0.25">
      <c r="A233" s="21"/>
      <c r="B233" s="43" t="s">
        <v>30</v>
      </c>
      <c r="C233" s="116"/>
      <c r="D233" s="45">
        <f t="shared" ref="D233:N233" si="45">SUM(D229:D232)</f>
        <v>20</v>
      </c>
      <c r="E233" s="45">
        <f t="shared" si="45"/>
        <v>20.5</v>
      </c>
      <c r="F233" s="45">
        <f t="shared" si="45"/>
        <v>76.2</v>
      </c>
      <c r="G233" s="46">
        <f t="shared" si="45"/>
        <v>570</v>
      </c>
      <c r="H233" s="46">
        <f t="shared" si="45"/>
        <v>53</v>
      </c>
      <c r="I233" s="46">
        <f t="shared" si="45"/>
        <v>60</v>
      </c>
      <c r="J233" s="46">
        <f t="shared" si="45"/>
        <v>216</v>
      </c>
      <c r="K233" s="42">
        <f t="shared" si="45"/>
        <v>4.25</v>
      </c>
      <c r="L233" s="42">
        <f t="shared" si="45"/>
        <v>0.43000000000000005</v>
      </c>
      <c r="M233" s="42">
        <f t="shared" si="45"/>
        <v>15.66</v>
      </c>
      <c r="N233" s="42">
        <f t="shared" si="45"/>
        <v>0</v>
      </c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ht="14.25" customHeight="1" x14ac:dyDescent="0.25">
      <c r="A234" s="21"/>
      <c r="B234" s="27" t="s">
        <v>41</v>
      </c>
      <c r="C234" s="46"/>
      <c r="D234" s="22"/>
      <c r="E234" s="22"/>
      <c r="F234" s="22"/>
      <c r="G234" s="23"/>
      <c r="H234" s="23"/>
      <c r="I234" s="23"/>
      <c r="J234" s="23"/>
      <c r="K234" s="24"/>
      <c r="L234" s="24"/>
      <c r="M234" s="24"/>
      <c r="N234" s="2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ht="24.75" customHeight="1" x14ac:dyDescent="0.25">
      <c r="A235" s="21"/>
      <c r="B235" s="25" t="s">
        <v>96</v>
      </c>
      <c r="C235" s="46" t="s">
        <v>25</v>
      </c>
      <c r="D235" s="22">
        <v>2</v>
      </c>
      <c r="E235" s="22">
        <v>6.4</v>
      </c>
      <c r="F235" s="22">
        <v>19</v>
      </c>
      <c r="G235" s="23">
        <v>140</v>
      </c>
      <c r="H235" s="23">
        <v>0</v>
      </c>
      <c r="I235" s="23">
        <v>0</v>
      </c>
      <c r="J235" s="23">
        <v>0</v>
      </c>
      <c r="K235" s="24">
        <v>0</v>
      </c>
      <c r="L235" s="24">
        <v>0</v>
      </c>
      <c r="M235" s="24">
        <v>0</v>
      </c>
      <c r="N235" s="24">
        <v>0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ht="14.25" customHeight="1" x14ac:dyDescent="0.25">
      <c r="A236" s="32" t="s">
        <v>97</v>
      </c>
      <c r="B236" s="39" t="s">
        <v>98</v>
      </c>
      <c r="C236" s="96">
        <v>65</v>
      </c>
      <c r="D236" s="36">
        <v>4.9000000000000004</v>
      </c>
      <c r="E236" s="36">
        <v>5.0999999999999996</v>
      </c>
      <c r="F236" s="36">
        <v>29.6</v>
      </c>
      <c r="G236" s="37">
        <v>184</v>
      </c>
      <c r="H236" s="37">
        <v>22</v>
      </c>
      <c r="I236" s="37">
        <v>8</v>
      </c>
      <c r="J236" s="37">
        <v>47</v>
      </c>
      <c r="K236" s="33">
        <v>0.5</v>
      </c>
      <c r="L236" s="33">
        <v>0.1</v>
      </c>
      <c r="M236" s="33">
        <v>0.2</v>
      </c>
      <c r="N236" s="33">
        <v>0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ht="14.25" customHeight="1" x14ac:dyDescent="0.25">
      <c r="A237" s="21"/>
      <c r="B237" s="43" t="s">
        <v>30</v>
      </c>
      <c r="C237" s="116"/>
      <c r="D237" s="45">
        <f t="shared" ref="D237:N237" si="46">SUM(D235:D236)</f>
        <v>6.9</v>
      </c>
      <c r="E237" s="45">
        <f t="shared" si="46"/>
        <v>11.5</v>
      </c>
      <c r="F237" s="45">
        <f t="shared" si="46"/>
        <v>48.6</v>
      </c>
      <c r="G237" s="46">
        <f t="shared" si="46"/>
        <v>324</v>
      </c>
      <c r="H237" s="46">
        <f t="shared" si="46"/>
        <v>22</v>
      </c>
      <c r="I237" s="46">
        <f t="shared" si="46"/>
        <v>8</v>
      </c>
      <c r="J237" s="46">
        <f t="shared" si="46"/>
        <v>47</v>
      </c>
      <c r="K237" s="42">
        <f t="shared" si="46"/>
        <v>0.5</v>
      </c>
      <c r="L237" s="42">
        <f t="shared" si="46"/>
        <v>0.1</v>
      </c>
      <c r="M237" s="42">
        <f t="shared" si="46"/>
        <v>0.2</v>
      </c>
      <c r="N237" s="42">
        <f t="shared" si="46"/>
        <v>0</v>
      </c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ht="14.25" customHeight="1" x14ac:dyDescent="0.25">
      <c r="A238" s="21"/>
      <c r="B238" s="81" t="s">
        <v>47</v>
      </c>
      <c r="C238" s="70"/>
      <c r="D238" s="69">
        <f t="shared" ref="D238:N238" si="47">D227+D233+D237</f>
        <v>49.4</v>
      </c>
      <c r="E238" s="69">
        <f t="shared" si="47"/>
        <v>68.099999999999994</v>
      </c>
      <c r="F238" s="69">
        <f t="shared" si="47"/>
        <v>214.6</v>
      </c>
      <c r="G238" s="70">
        <f t="shared" si="47"/>
        <v>1668</v>
      </c>
      <c r="H238" s="70">
        <f t="shared" si="47"/>
        <v>198</v>
      </c>
      <c r="I238" s="70">
        <f t="shared" si="47"/>
        <v>122</v>
      </c>
      <c r="J238" s="70">
        <f t="shared" si="47"/>
        <v>549</v>
      </c>
      <c r="K238" s="71">
        <f t="shared" si="47"/>
        <v>7.73</v>
      </c>
      <c r="L238" s="71">
        <f t="shared" si="47"/>
        <v>0.67800000000000005</v>
      </c>
      <c r="M238" s="71">
        <f t="shared" si="47"/>
        <v>16.77</v>
      </c>
      <c r="N238" s="71">
        <f t="shared" si="47"/>
        <v>0.10299999999999999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ht="14.25" customHeight="1" x14ac:dyDescent="0.25">
      <c r="A239" s="21"/>
      <c r="B239" s="90" t="s">
        <v>155</v>
      </c>
      <c r="C239" s="46"/>
      <c r="D239" s="22"/>
      <c r="E239" s="22"/>
      <c r="F239" s="22"/>
      <c r="G239" s="23"/>
      <c r="H239" s="23"/>
      <c r="I239" s="23"/>
      <c r="J239" s="23"/>
      <c r="K239" s="24"/>
      <c r="L239" s="24"/>
      <c r="M239" s="24"/>
      <c r="N239" s="24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ht="14.25" customHeight="1" x14ac:dyDescent="0.25">
      <c r="A240" s="21"/>
      <c r="B240" s="26" t="s">
        <v>20</v>
      </c>
      <c r="C240" s="46"/>
      <c r="D240" s="22"/>
      <c r="E240" s="22"/>
      <c r="F240" s="22"/>
      <c r="G240" s="23"/>
      <c r="H240" s="23"/>
      <c r="I240" s="23"/>
      <c r="J240" s="23"/>
      <c r="K240" s="24"/>
      <c r="L240" s="24"/>
      <c r="M240" s="24"/>
      <c r="N240" s="24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14.25" customHeight="1" x14ac:dyDescent="0.25">
      <c r="A241" s="21"/>
      <c r="B241" s="27" t="s">
        <v>237</v>
      </c>
      <c r="C241" s="46"/>
      <c r="D241" s="22"/>
      <c r="E241" s="22"/>
      <c r="F241" s="22"/>
      <c r="G241" s="23"/>
      <c r="H241" s="23"/>
      <c r="I241" s="23"/>
      <c r="J241" s="23"/>
      <c r="K241" s="24"/>
      <c r="L241" s="24"/>
      <c r="M241" s="24"/>
      <c r="N241" s="24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</row>
    <row r="242" spans="1:253" ht="15.75" customHeight="1" x14ac:dyDescent="0.25">
      <c r="A242" s="21">
        <v>14</v>
      </c>
      <c r="B242" s="40" t="s">
        <v>210</v>
      </c>
      <c r="C242" s="46" t="s">
        <v>51</v>
      </c>
      <c r="D242" s="22">
        <v>0.1</v>
      </c>
      <c r="E242" s="22">
        <v>7.3</v>
      </c>
      <c r="F242" s="22">
        <v>0.1</v>
      </c>
      <c r="G242" s="23">
        <v>66</v>
      </c>
      <c r="H242" s="23">
        <v>2</v>
      </c>
      <c r="I242" s="23">
        <v>0</v>
      </c>
      <c r="J242" s="23">
        <v>3</v>
      </c>
      <c r="K242" s="24">
        <v>0.02</v>
      </c>
      <c r="L242" s="24">
        <v>0.01</v>
      </c>
      <c r="M242" s="24">
        <v>0</v>
      </c>
      <c r="N242" s="24">
        <v>0.04</v>
      </c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</row>
    <row r="243" spans="1:253" ht="14.25" customHeight="1" x14ac:dyDescent="0.25">
      <c r="A243" s="32" t="s">
        <v>157</v>
      </c>
      <c r="B243" s="34" t="s">
        <v>224</v>
      </c>
      <c r="C243" s="96" t="s">
        <v>53</v>
      </c>
      <c r="D243" s="22">
        <v>18.7</v>
      </c>
      <c r="E243" s="22">
        <v>12</v>
      </c>
      <c r="F243" s="22">
        <v>66.7</v>
      </c>
      <c r="G243" s="23">
        <v>450</v>
      </c>
      <c r="H243" s="23">
        <v>16</v>
      </c>
      <c r="I243" s="23">
        <v>6</v>
      </c>
      <c r="J243" s="23">
        <v>31</v>
      </c>
      <c r="K243" s="24">
        <v>0.5</v>
      </c>
      <c r="L243" s="24">
        <v>0.04</v>
      </c>
      <c r="M243" s="24">
        <v>0.3</v>
      </c>
      <c r="N243" s="24">
        <v>0.03</v>
      </c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</row>
    <row r="244" spans="1:253" ht="14.25" customHeight="1" x14ac:dyDescent="0.25">
      <c r="A244" s="32">
        <v>376</v>
      </c>
      <c r="B244" s="39" t="s">
        <v>38</v>
      </c>
      <c r="C244" s="96" t="s">
        <v>25</v>
      </c>
      <c r="D244" s="36">
        <v>0.2</v>
      </c>
      <c r="E244" s="36">
        <v>0.1</v>
      </c>
      <c r="F244" s="36">
        <v>10.1</v>
      </c>
      <c r="G244" s="37">
        <v>41</v>
      </c>
      <c r="H244" s="37">
        <v>5</v>
      </c>
      <c r="I244" s="37">
        <v>4</v>
      </c>
      <c r="J244" s="37">
        <v>8</v>
      </c>
      <c r="K244" s="33">
        <v>0.85</v>
      </c>
      <c r="L244" s="33">
        <v>0</v>
      </c>
      <c r="M244" s="33">
        <v>0.1</v>
      </c>
      <c r="N244" s="33">
        <v>0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</row>
    <row r="245" spans="1:253" ht="14.25" customHeight="1" x14ac:dyDescent="0.25">
      <c r="A245" s="21"/>
      <c r="B245" s="40" t="s">
        <v>28</v>
      </c>
      <c r="C245" s="46" t="s">
        <v>29</v>
      </c>
      <c r="D245" s="22">
        <v>2</v>
      </c>
      <c r="E245" s="22">
        <v>0.5</v>
      </c>
      <c r="F245" s="22">
        <v>14.3</v>
      </c>
      <c r="G245" s="23">
        <v>70</v>
      </c>
      <c r="H245" s="23">
        <v>10</v>
      </c>
      <c r="I245" s="23">
        <v>0</v>
      </c>
      <c r="J245" s="23">
        <v>0</v>
      </c>
      <c r="K245" s="24">
        <v>0.5</v>
      </c>
      <c r="L245" s="24">
        <v>0.08</v>
      </c>
      <c r="M245" s="24">
        <v>0</v>
      </c>
      <c r="N245" s="24">
        <v>0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14.25" customHeight="1" x14ac:dyDescent="0.25">
      <c r="A246" s="32"/>
      <c r="B246" s="91" t="s">
        <v>30</v>
      </c>
      <c r="C246" s="116"/>
      <c r="D246" s="45">
        <f t="shared" ref="D246:N246" si="48">SUM(D242:D245)</f>
        <v>21</v>
      </c>
      <c r="E246" s="45">
        <f t="shared" si="48"/>
        <v>19.900000000000002</v>
      </c>
      <c r="F246" s="45">
        <f t="shared" si="48"/>
        <v>91.199999999999989</v>
      </c>
      <c r="G246" s="46">
        <f t="shared" si="48"/>
        <v>627</v>
      </c>
      <c r="H246" s="46">
        <f t="shared" si="48"/>
        <v>33</v>
      </c>
      <c r="I246" s="46">
        <f t="shared" si="48"/>
        <v>10</v>
      </c>
      <c r="J246" s="46">
        <f t="shared" si="48"/>
        <v>42</v>
      </c>
      <c r="K246" s="42">
        <f t="shared" si="48"/>
        <v>1.87</v>
      </c>
      <c r="L246" s="42">
        <f t="shared" si="48"/>
        <v>0.13</v>
      </c>
      <c r="M246" s="42">
        <f t="shared" si="48"/>
        <v>0.4</v>
      </c>
      <c r="N246" s="42">
        <f t="shared" si="48"/>
        <v>7.0000000000000007E-2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</row>
    <row r="247" spans="1:253" ht="14.25" customHeight="1" x14ac:dyDescent="0.25">
      <c r="A247" s="32"/>
      <c r="B247" s="27" t="s">
        <v>31</v>
      </c>
      <c r="C247" s="96"/>
      <c r="D247" s="22"/>
      <c r="E247" s="22"/>
      <c r="F247" s="22"/>
      <c r="G247" s="23"/>
      <c r="H247" s="23"/>
      <c r="I247" s="23"/>
      <c r="J247" s="23"/>
      <c r="K247" s="24"/>
      <c r="L247" s="24"/>
      <c r="M247" s="24"/>
      <c r="N247" s="24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</row>
    <row r="248" spans="1:253" ht="15.75" customHeight="1" x14ac:dyDescent="0.25">
      <c r="A248" s="32" t="s">
        <v>160</v>
      </c>
      <c r="B248" s="58" t="s">
        <v>161</v>
      </c>
      <c r="C248" s="96" t="s">
        <v>162</v>
      </c>
      <c r="D248" s="36">
        <v>6.1</v>
      </c>
      <c r="E248" s="36">
        <v>6.3</v>
      </c>
      <c r="F248" s="36">
        <v>22.8</v>
      </c>
      <c r="G248" s="37">
        <v>173</v>
      </c>
      <c r="H248" s="37">
        <v>120</v>
      </c>
      <c r="I248" s="37">
        <v>16</v>
      </c>
      <c r="J248" s="37">
        <v>91</v>
      </c>
      <c r="K248" s="33">
        <v>1</v>
      </c>
      <c r="L248" s="33">
        <v>0.24</v>
      </c>
      <c r="M248" s="33">
        <v>10.1</v>
      </c>
      <c r="N248" s="33">
        <v>0.02</v>
      </c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ht="15" customHeight="1" x14ac:dyDescent="0.25">
      <c r="A249" s="32">
        <v>260</v>
      </c>
      <c r="B249" s="38" t="s">
        <v>236</v>
      </c>
      <c r="C249" s="96">
        <v>100</v>
      </c>
      <c r="D249" s="36">
        <v>6.4</v>
      </c>
      <c r="E249" s="36">
        <v>9.5</v>
      </c>
      <c r="F249" s="36">
        <v>2.6</v>
      </c>
      <c r="G249" s="37">
        <v>134</v>
      </c>
      <c r="H249" s="37">
        <v>16</v>
      </c>
      <c r="I249" s="37">
        <v>16</v>
      </c>
      <c r="J249" s="37">
        <v>23</v>
      </c>
      <c r="K249" s="33">
        <v>1.1000000000000001</v>
      </c>
      <c r="L249" s="33">
        <v>0.1</v>
      </c>
      <c r="M249" s="33">
        <v>0.6</v>
      </c>
      <c r="N249" s="33">
        <v>0</v>
      </c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</row>
    <row r="250" spans="1:253" s="7" customFormat="1" ht="14.25" customHeight="1" x14ac:dyDescent="0.25">
      <c r="A250" s="21">
        <v>309</v>
      </c>
      <c r="B250" s="40" t="s">
        <v>163</v>
      </c>
      <c r="C250" s="96" t="s">
        <v>37</v>
      </c>
      <c r="D250" s="22">
        <v>6.5</v>
      </c>
      <c r="E250" s="22">
        <v>5.7</v>
      </c>
      <c r="F250" s="22">
        <v>33.5</v>
      </c>
      <c r="G250" s="23">
        <v>212</v>
      </c>
      <c r="H250" s="23">
        <v>8</v>
      </c>
      <c r="I250" s="23">
        <v>9</v>
      </c>
      <c r="J250" s="23">
        <v>42</v>
      </c>
      <c r="K250" s="24">
        <v>0.91</v>
      </c>
      <c r="L250" s="24">
        <v>7.0000000000000007E-2</v>
      </c>
      <c r="M250" s="24">
        <v>0</v>
      </c>
      <c r="N250" s="24">
        <v>0.03</v>
      </c>
    </row>
    <row r="251" spans="1:253" ht="14.25" customHeight="1" x14ac:dyDescent="0.25">
      <c r="A251" s="21" t="s">
        <v>85</v>
      </c>
      <c r="B251" s="39" t="s">
        <v>86</v>
      </c>
      <c r="C251" s="46" t="s">
        <v>25</v>
      </c>
      <c r="D251" s="22">
        <v>0.2</v>
      </c>
      <c r="E251" s="22">
        <v>0.1</v>
      </c>
      <c r="F251" s="22">
        <v>12</v>
      </c>
      <c r="G251" s="23">
        <v>49</v>
      </c>
      <c r="H251" s="23">
        <v>11</v>
      </c>
      <c r="I251" s="23">
        <v>8</v>
      </c>
      <c r="J251" s="23">
        <v>9</v>
      </c>
      <c r="K251" s="24">
        <v>0.2</v>
      </c>
      <c r="L251" s="24">
        <v>0.01</v>
      </c>
      <c r="M251" s="24">
        <v>4.5</v>
      </c>
      <c r="N251" s="24">
        <v>0</v>
      </c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</row>
    <row r="252" spans="1:253" s="7" customFormat="1" ht="25.5" customHeight="1" x14ac:dyDescent="0.25">
      <c r="A252" s="21"/>
      <c r="B252" s="40" t="s">
        <v>39</v>
      </c>
      <c r="C252" s="41" t="s">
        <v>40</v>
      </c>
      <c r="D252" s="22">
        <v>3.8</v>
      </c>
      <c r="E252" s="22">
        <v>0.8</v>
      </c>
      <c r="F252" s="22">
        <v>25.1</v>
      </c>
      <c r="G252" s="23">
        <v>123</v>
      </c>
      <c r="H252" s="23">
        <v>28</v>
      </c>
      <c r="I252" s="23">
        <v>0</v>
      </c>
      <c r="J252" s="23">
        <v>0</v>
      </c>
      <c r="K252" s="24">
        <v>1.48</v>
      </c>
      <c r="L252" s="24">
        <v>0.17</v>
      </c>
      <c r="M252" s="24">
        <v>0</v>
      </c>
      <c r="N252" s="24">
        <v>0</v>
      </c>
    </row>
    <row r="253" spans="1:253" ht="14.25" customHeight="1" x14ac:dyDescent="0.25">
      <c r="A253" s="21"/>
      <c r="B253" s="43" t="s">
        <v>30</v>
      </c>
      <c r="C253" s="116"/>
      <c r="D253" s="45">
        <f t="shared" ref="D253:N253" si="49">SUM(D248:D252)</f>
        <v>23</v>
      </c>
      <c r="E253" s="45">
        <f t="shared" si="49"/>
        <v>22.400000000000002</v>
      </c>
      <c r="F253" s="45">
        <f t="shared" si="49"/>
        <v>96</v>
      </c>
      <c r="G253" s="46">
        <f t="shared" si="49"/>
        <v>691</v>
      </c>
      <c r="H253" s="46">
        <f t="shared" si="49"/>
        <v>183</v>
      </c>
      <c r="I253" s="46">
        <f t="shared" si="49"/>
        <v>49</v>
      </c>
      <c r="J253" s="46">
        <f t="shared" si="49"/>
        <v>165</v>
      </c>
      <c r="K253" s="42">
        <f t="shared" si="49"/>
        <v>4.6900000000000004</v>
      </c>
      <c r="L253" s="42">
        <f t="shared" si="49"/>
        <v>0.59</v>
      </c>
      <c r="M253" s="42">
        <f t="shared" si="49"/>
        <v>15.2</v>
      </c>
      <c r="N253" s="42">
        <f t="shared" si="49"/>
        <v>0.05</v>
      </c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</row>
    <row r="254" spans="1:253" ht="14.25" customHeight="1" x14ac:dyDescent="0.25">
      <c r="A254" s="21"/>
      <c r="B254" s="27" t="s">
        <v>41</v>
      </c>
      <c r="C254" s="116"/>
      <c r="D254" s="45"/>
      <c r="E254" s="45"/>
      <c r="F254" s="45"/>
      <c r="G254" s="46"/>
      <c r="H254" s="46"/>
      <c r="I254" s="46"/>
      <c r="J254" s="46"/>
      <c r="K254" s="42"/>
      <c r="L254" s="42"/>
      <c r="M254" s="42"/>
      <c r="N254" s="42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 ht="14.25" customHeight="1" x14ac:dyDescent="0.25">
      <c r="A255" s="32" t="s">
        <v>225</v>
      </c>
      <c r="B255" s="39" t="s">
        <v>226</v>
      </c>
      <c r="C255" s="96" t="s">
        <v>99</v>
      </c>
      <c r="D255" s="22">
        <v>7.9</v>
      </c>
      <c r="E255" s="22">
        <v>11.3</v>
      </c>
      <c r="F255" s="22">
        <v>18.100000000000001</v>
      </c>
      <c r="G255" s="23">
        <v>205</v>
      </c>
      <c r="H255" s="23">
        <v>37</v>
      </c>
      <c r="I255" s="23">
        <v>10</v>
      </c>
      <c r="J255" s="23">
        <v>89</v>
      </c>
      <c r="K255" s="24">
        <v>1.1000000000000001</v>
      </c>
      <c r="L255" s="24">
        <v>0.06</v>
      </c>
      <c r="M255" s="24">
        <v>0.04</v>
      </c>
      <c r="N255" s="24">
        <v>0.1</v>
      </c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</row>
    <row r="256" spans="1:253" ht="14.25" customHeight="1" x14ac:dyDescent="0.25">
      <c r="A256" s="32">
        <v>389</v>
      </c>
      <c r="B256" s="39" t="s">
        <v>126</v>
      </c>
      <c r="C256" s="96" t="s">
        <v>25</v>
      </c>
      <c r="D256" s="22">
        <v>0</v>
      </c>
      <c r="E256" s="36">
        <v>0</v>
      </c>
      <c r="F256" s="36">
        <v>22.4</v>
      </c>
      <c r="G256" s="37">
        <v>90</v>
      </c>
      <c r="H256" s="37">
        <v>0</v>
      </c>
      <c r="I256" s="37">
        <v>0</v>
      </c>
      <c r="J256" s="37">
        <v>0</v>
      </c>
      <c r="K256" s="33">
        <v>0</v>
      </c>
      <c r="L256" s="33">
        <v>0</v>
      </c>
      <c r="M256" s="33">
        <v>0</v>
      </c>
      <c r="N256" s="33">
        <v>0</v>
      </c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</row>
    <row r="257" spans="1:253" ht="14.25" customHeight="1" x14ac:dyDescent="0.25">
      <c r="A257" s="32">
        <v>338</v>
      </c>
      <c r="B257" s="39" t="s">
        <v>74</v>
      </c>
      <c r="C257" s="96" t="s">
        <v>214</v>
      </c>
      <c r="D257" s="36">
        <v>0.5</v>
      </c>
      <c r="E257" s="36">
        <v>0.5</v>
      </c>
      <c r="F257" s="22">
        <v>12.7</v>
      </c>
      <c r="G257" s="23">
        <v>58</v>
      </c>
      <c r="H257" s="23">
        <v>21</v>
      </c>
      <c r="I257" s="23">
        <v>12</v>
      </c>
      <c r="J257" s="23">
        <v>14</v>
      </c>
      <c r="K257" s="24">
        <v>2.9</v>
      </c>
      <c r="L257" s="24">
        <v>0</v>
      </c>
      <c r="M257" s="24">
        <v>13</v>
      </c>
      <c r="N257" s="24">
        <v>0</v>
      </c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</row>
    <row r="258" spans="1:253" ht="14.25" customHeight="1" x14ac:dyDescent="0.25">
      <c r="A258" s="21"/>
      <c r="B258" s="43" t="s">
        <v>30</v>
      </c>
      <c r="C258" s="116"/>
      <c r="D258" s="45">
        <f t="shared" ref="D258:N258" si="50">SUM(D255:D257)</f>
        <v>8.4</v>
      </c>
      <c r="E258" s="45">
        <f t="shared" si="50"/>
        <v>11.8</v>
      </c>
      <c r="F258" s="45">
        <f t="shared" si="50"/>
        <v>53.2</v>
      </c>
      <c r="G258" s="46">
        <f t="shared" si="50"/>
        <v>353</v>
      </c>
      <c r="H258" s="46">
        <f t="shared" si="50"/>
        <v>58</v>
      </c>
      <c r="I258" s="46">
        <f t="shared" si="50"/>
        <v>22</v>
      </c>
      <c r="J258" s="46">
        <f t="shared" si="50"/>
        <v>103</v>
      </c>
      <c r="K258" s="42">
        <f t="shared" si="50"/>
        <v>4</v>
      </c>
      <c r="L258" s="42">
        <f t="shared" si="50"/>
        <v>0.06</v>
      </c>
      <c r="M258" s="42">
        <f t="shared" si="50"/>
        <v>13.04</v>
      </c>
      <c r="N258" s="42">
        <f t="shared" si="50"/>
        <v>0.1</v>
      </c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</row>
    <row r="259" spans="1:253" ht="14.25" customHeight="1" x14ac:dyDescent="0.25">
      <c r="A259" s="21"/>
      <c r="B259" s="84" t="s">
        <v>47</v>
      </c>
      <c r="C259" s="55"/>
      <c r="D259" s="54">
        <f t="shared" ref="D259:N259" si="51">D246+D253+D258</f>
        <v>52.4</v>
      </c>
      <c r="E259" s="54">
        <f t="shared" si="51"/>
        <v>54.100000000000009</v>
      </c>
      <c r="F259" s="54">
        <f t="shared" si="51"/>
        <v>240.39999999999998</v>
      </c>
      <c r="G259" s="55">
        <f t="shared" si="51"/>
        <v>1671</v>
      </c>
      <c r="H259" s="55">
        <f t="shared" si="51"/>
        <v>274</v>
      </c>
      <c r="I259" s="55">
        <f t="shared" si="51"/>
        <v>81</v>
      </c>
      <c r="J259" s="55">
        <f t="shared" si="51"/>
        <v>310</v>
      </c>
      <c r="K259" s="56">
        <f t="shared" si="51"/>
        <v>10.56</v>
      </c>
      <c r="L259" s="56">
        <f t="shared" si="51"/>
        <v>0.78</v>
      </c>
      <c r="M259" s="56">
        <f t="shared" si="51"/>
        <v>28.64</v>
      </c>
      <c r="N259" s="56">
        <f t="shared" si="51"/>
        <v>0.22000000000000003</v>
      </c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</row>
    <row r="260" spans="1:253" ht="14.25" customHeight="1" x14ac:dyDescent="0.25">
      <c r="A260" s="21"/>
      <c r="B260" s="26" t="s">
        <v>48</v>
      </c>
      <c r="C260" s="46"/>
      <c r="D260" s="22"/>
      <c r="E260" s="22"/>
      <c r="F260" s="22"/>
      <c r="G260" s="23"/>
      <c r="H260" s="23"/>
      <c r="I260" s="23"/>
      <c r="J260" s="23"/>
      <c r="K260" s="24"/>
      <c r="L260" s="24"/>
      <c r="M260" s="24"/>
      <c r="N260" s="24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ht="14.25" customHeight="1" x14ac:dyDescent="0.25">
      <c r="A261" s="21"/>
      <c r="B261" s="27" t="s">
        <v>237</v>
      </c>
      <c r="C261" s="46"/>
      <c r="D261" s="22"/>
      <c r="E261" s="22"/>
      <c r="F261" s="22"/>
      <c r="G261" s="23"/>
      <c r="H261" s="23"/>
      <c r="I261" s="23"/>
      <c r="J261" s="23"/>
      <c r="K261" s="24"/>
      <c r="L261" s="24"/>
      <c r="M261" s="24"/>
      <c r="N261" s="24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ht="14.25" customHeight="1" x14ac:dyDescent="0.25">
      <c r="A262" s="21">
        <v>14</v>
      </c>
      <c r="B262" s="40" t="s">
        <v>50</v>
      </c>
      <c r="C262" s="46" t="s">
        <v>23</v>
      </c>
      <c r="D262" s="22">
        <v>0.2</v>
      </c>
      <c r="E262" s="22">
        <v>9.3000000000000007</v>
      </c>
      <c r="F262" s="22">
        <v>3.3</v>
      </c>
      <c r="G262" s="23">
        <v>98</v>
      </c>
      <c r="H262" s="23">
        <v>0</v>
      </c>
      <c r="I262" s="23">
        <v>0</v>
      </c>
      <c r="J262" s="23">
        <v>0</v>
      </c>
      <c r="K262" s="24">
        <v>0</v>
      </c>
      <c r="L262" s="24">
        <v>0</v>
      </c>
      <c r="M262" s="24">
        <v>0</v>
      </c>
      <c r="N262" s="24">
        <v>0</v>
      </c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s="7" customFormat="1" ht="14.25" customHeight="1" x14ac:dyDescent="0.25">
      <c r="A263" s="21">
        <v>210</v>
      </c>
      <c r="B263" s="40" t="s">
        <v>164</v>
      </c>
      <c r="C263" s="96" t="s">
        <v>25</v>
      </c>
      <c r="D263" s="22">
        <v>18.600000000000001</v>
      </c>
      <c r="E263" s="22">
        <v>19.2</v>
      </c>
      <c r="F263" s="22">
        <v>4.5999999999999996</v>
      </c>
      <c r="G263" s="23">
        <v>266</v>
      </c>
      <c r="H263" s="23">
        <v>165</v>
      </c>
      <c r="I263" s="23">
        <v>27</v>
      </c>
      <c r="J263" s="23">
        <v>328</v>
      </c>
      <c r="K263" s="24">
        <v>3.46</v>
      </c>
      <c r="L263" s="24">
        <v>0.09</v>
      </c>
      <c r="M263" s="24">
        <v>0.98</v>
      </c>
      <c r="N263" s="24">
        <v>1.4999999999999999E-2</v>
      </c>
    </row>
    <row r="264" spans="1:253" ht="14.25" customHeight="1" x14ac:dyDescent="0.25">
      <c r="A264" s="32">
        <v>338</v>
      </c>
      <c r="B264" s="34" t="s">
        <v>246</v>
      </c>
      <c r="C264" s="96" t="s">
        <v>214</v>
      </c>
      <c r="D264" s="36">
        <v>0.5</v>
      </c>
      <c r="E264" s="36">
        <v>0.5</v>
      </c>
      <c r="F264" s="36">
        <v>12.7</v>
      </c>
      <c r="G264" s="37">
        <v>58</v>
      </c>
      <c r="H264" s="37">
        <v>21</v>
      </c>
      <c r="I264" s="37">
        <v>12</v>
      </c>
      <c r="J264" s="37">
        <v>14</v>
      </c>
      <c r="K264" s="33">
        <v>2.9</v>
      </c>
      <c r="L264" s="33">
        <v>0</v>
      </c>
      <c r="M264" s="33">
        <v>13</v>
      </c>
      <c r="N264" s="33">
        <v>0</v>
      </c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</row>
    <row r="265" spans="1:253" ht="14.25" customHeight="1" x14ac:dyDescent="0.25">
      <c r="A265" s="21">
        <v>382</v>
      </c>
      <c r="B265" s="40" t="s">
        <v>91</v>
      </c>
      <c r="C265" s="46" t="s">
        <v>25</v>
      </c>
      <c r="D265" s="22">
        <v>3.9</v>
      </c>
      <c r="E265" s="22">
        <v>3.1</v>
      </c>
      <c r="F265" s="22">
        <v>21.1</v>
      </c>
      <c r="G265" s="23">
        <v>128</v>
      </c>
      <c r="H265" s="23">
        <v>126</v>
      </c>
      <c r="I265" s="23">
        <v>31</v>
      </c>
      <c r="J265" s="23">
        <v>116</v>
      </c>
      <c r="K265" s="24">
        <v>1.03</v>
      </c>
      <c r="L265" s="24">
        <v>0.04</v>
      </c>
      <c r="M265" s="24">
        <v>1.3</v>
      </c>
      <c r="N265" s="24">
        <v>0.02</v>
      </c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</row>
    <row r="266" spans="1:253" ht="14.25" customHeight="1" x14ac:dyDescent="0.25">
      <c r="A266" s="21"/>
      <c r="B266" s="40" t="s">
        <v>28</v>
      </c>
      <c r="C266" s="46" t="s">
        <v>29</v>
      </c>
      <c r="D266" s="22">
        <v>2</v>
      </c>
      <c r="E266" s="22">
        <v>0.5</v>
      </c>
      <c r="F266" s="22">
        <v>14.3</v>
      </c>
      <c r="G266" s="23">
        <v>70</v>
      </c>
      <c r="H266" s="23">
        <v>10</v>
      </c>
      <c r="I266" s="23">
        <v>0</v>
      </c>
      <c r="J266" s="23">
        <v>0</v>
      </c>
      <c r="K266" s="24">
        <v>0.5</v>
      </c>
      <c r="L266" s="24">
        <v>0.08</v>
      </c>
      <c r="M266" s="24">
        <v>0</v>
      </c>
      <c r="N266" s="24">
        <v>0</v>
      </c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</row>
    <row r="267" spans="1:253" ht="14.25" customHeight="1" x14ac:dyDescent="0.25">
      <c r="A267" s="32"/>
      <c r="B267" s="91" t="s">
        <v>30</v>
      </c>
      <c r="C267" s="116"/>
      <c r="D267" s="45">
        <f t="shared" ref="D267:N267" si="52">SUM(D262:D266)</f>
        <v>25.2</v>
      </c>
      <c r="E267" s="45">
        <f t="shared" si="52"/>
        <v>32.6</v>
      </c>
      <c r="F267" s="45">
        <f t="shared" si="52"/>
        <v>56</v>
      </c>
      <c r="G267" s="46">
        <f t="shared" si="52"/>
        <v>620</v>
      </c>
      <c r="H267" s="46">
        <f t="shared" si="52"/>
        <v>322</v>
      </c>
      <c r="I267" s="46">
        <f t="shared" si="52"/>
        <v>70</v>
      </c>
      <c r="J267" s="46">
        <f t="shared" si="52"/>
        <v>458</v>
      </c>
      <c r="K267" s="42">
        <f t="shared" si="52"/>
        <v>7.89</v>
      </c>
      <c r="L267" s="42">
        <f t="shared" si="52"/>
        <v>0.21000000000000002</v>
      </c>
      <c r="M267" s="42">
        <f t="shared" si="52"/>
        <v>15.280000000000001</v>
      </c>
      <c r="N267" s="42">
        <f t="shared" si="52"/>
        <v>3.5000000000000003E-2</v>
      </c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</row>
    <row r="268" spans="1:253" ht="14.25" customHeight="1" x14ac:dyDescent="0.25">
      <c r="A268" s="21"/>
      <c r="B268" s="27" t="s">
        <v>238</v>
      </c>
      <c r="C268" s="46"/>
      <c r="D268" s="22"/>
      <c r="E268" s="22"/>
      <c r="F268" s="22"/>
      <c r="G268" s="23"/>
      <c r="H268" s="23"/>
      <c r="I268" s="23"/>
      <c r="J268" s="23"/>
      <c r="K268" s="24"/>
      <c r="L268" s="24"/>
      <c r="M268" s="24"/>
      <c r="N268" s="24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15.75" customHeight="1" x14ac:dyDescent="0.25">
      <c r="A269" s="21" t="s">
        <v>166</v>
      </c>
      <c r="B269" s="58" t="s">
        <v>167</v>
      </c>
      <c r="C269" s="96" t="s">
        <v>182</v>
      </c>
      <c r="D269" s="22">
        <v>4.7</v>
      </c>
      <c r="E269" s="22">
        <v>6.9</v>
      </c>
      <c r="F269" s="22">
        <v>10.1</v>
      </c>
      <c r="G269" s="23">
        <v>121</v>
      </c>
      <c r="H269" s="23">
        <v>50</v>
      </c>
      <c r="I269" s="23">
        <v>32</v>
      </c>
      <c r="J269" s="23">
        <v>59</v>
      </c>
      <c r="K269" s="24">
        <v>1.8</v>
      </c>
      <c r="L269" s="24">
        <v>7.0000000000000007E-2</v>
      </c>
      <c r="M269" s="24">
        <v>2.2999999999999998</v>
      </c>
      <c r="N269" s="24">
        <v>0.01</v>
      </c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</row>
    <row r="270" spans="1:253" ht="15" customHeight="1" x14ac:dyDescent="0.25">
      <c r="A270" s="32">
        <v>259</v>
      </c>
      <c r="B270" s="39" t="s">
        <v>241</v>
      </c>
      <c r="C270" s="96" t="s">
        <v>25</v>
      </c>
      <c r="D270" s="22">
        <v>10.1</v>
      </c>
      <c r="E270" s="22">
        <v>12</v>
      </c>
      <c r="F270" s="22">
        <v>19.3</v>
      </c>
      <c r="G270" s="23">
        <v>226</v>
      </c>
      <c r="H270" s="23">
        <v>16</v>
      </c>
      <c r="I270" s="23">
        <v>40</v>
      </c>
      <c r="J270" s="23">
        <v>165</v>
      </c>
      <c r="K270" s="24">
        <v>1.99</v>
      </c>
      <c r="L270" s="24">
        <v>0.17</v>
      </c>
      <c r="M270" s="24">
        <v>8.16</v>
      </c>
      <c r="N270" s="24">
        <v>0</v>
      </c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</row>
    <row r="271" spans="1:253" ht="14.25" customHeight="1" x14ac:dyDescent="0.25">
      <c r="A271" s="21">
        <v>348</v>
      </c>
      <c r="B271" s="58" t="s">
        <v>128</v>
      </c>
      <c r="C271" s="46" t="s">
        <v>25</v>
      </c>
      <c r="D271" s="22">
        <v>1</v>
      </c>
      <c r="E271" s="22">
        <v>0</v>
      </c>
      <c r="F271" s="22">
        <v>13.2</v>
      </c>
      <c r="G271" s="23">
        <v>86</v>
      </c>
      <c r="H271" s="23">
        <v>33</v>
      </c>
      <c r="I271" s="23">
        <v>21</v>
      </c>
      <c r="J271" s="23">
        <v>29</v>
      </c>
      <c r="K271" s="24">
        <v>0.69</v>
      </c>
      <c r="L271" s="24">
        <v>0.02</v>
      </c>
      <c r="M271" s="24">
        <v>0.89</v>
      </c>
      <c r="N271" s="24">
        <v>0</v>
      </c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</row>
    <row r="272" spans="1:253" s="7" customFormat="1" ht="25.5" customHeight="1" x14ac:dyDescent="0.25">
      <c r="A272" s="21"/>
      <c r="B272" s="40" t="s">
        <v>39</v>
      </c>
      <c r="C272" s="46" t="s">
        <v>40</v>
      </c>
      <c r="D272" s="22">
        <v>3.8</v>
      </c>
      <c r="E272" s="22">
        <v>0.8</v>
      </c>
      <c r="F272" s="22">
        <v>25.1</v>
      </c>
      <c r="G272" s="23">
        <v>123</v>
      </c>
      <c r="H272" s="23">
        <v>28</v>
      </c>
      <c r="I272" s="23">
        <v>0</v>
      </c>
      <c r="J272" s="23">
        <v>0</v>
      </c>
      <c r="K272" s="24">
        <v>1.48</v>
      </c>
      <c r="L272" s="24">
        <v>0.17</v>
      </c>
      <c r="M272" s="24">
        <v>0</v>
      </c>
      <c r="N272" s="24">
        <v>0</v>
      </c>
    </row>
    <row r="273" spans="1:253" ht="14.25" customHeight="1" x14ac:dyDescent="0.25">
      <c r="A273" s="21"/>
      <c r="B273" s="43" t="s">
        <v>30</v>
      </c>
      <c r="C273" s="116"/>
      <c r="D273" s="45">
        <f t="shared" ref="D273:N273" si="53">SUM(D269:D272)</f>
        <v>19.600000000000001</v>
      </c>
      <c r="E273" s="45">
        <f t="shared" si="53"/>
        <v>19.7</v>
      </c>
      <c r="F273" s="45">
        <f t="shared" si="53"/>
        <v>67.699999999999989</v>
      </c>
      <c r="G273" s="46">
        <f t="shared" si="53"/>
        <v>556</v>
      </c>
      <c r="H273" s="46">
        <f t="shared" si="53"/>
        <v>127</v>
      </c>
      <c r="I273" s="46">
        <f t="shared" si="53"/>
        <v>93</v>
      </c>
      <c r="J273" s="46">
        <f t="shared" si="53"/>
        <v>253</v>
      </c>
      <c r="K273" s="42">
        <f t="shared" si="53"/>
        <v>5.9600000000000009</v>
      </c>
      <c r="L273" s="42">
        <f t="shared" si="53"/>
        <v>0.43000000000000005</v>
      </c>
      <c r="M273" s="42">
        <f t="shared" si="53"/>
        <v>11.350000000000001</v>
      </c>
      <c r="N273" s="42">
        <f t="shared" si="53"/>
        <v>0.01</v>
      </c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253" ht="14.25" customHeight="1" x14ac:dyDescent="0.25">
      <c r="A274" s="21"/>
      <c r="B274" s="27" t="s">
        <v>41</v>
      </c>
      <c r="C274" s="46"/>
      <c r="D274" s="22"/>
      <c r="E274" s="22"/>
      <c r="F274" s="22"/>
      <c r="G274" s="23"/>
      <c r="H274" s="23"/>
      <c r="I274" s="23"/>
      <c r="J274" s="23"/>
      <c r="K274" s="24"/>
      <c r="L274" s="24"/>
      <c r="M274" s="24"/>
      <c r="N274" s="2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</row>
    <row r="275" spans="1:253" ht="14.25" customHeight="1" x14ac:dyDescent="0.25">
      <c r="A275" s="33" t="s">
        <v>42</v>
      </c>
      <c r="B275" s="39" t="s">
        <v>43</v>
      </c>
      <c r="C275" s="96">
        <v>70</v>
      </c>
      <c r="D275" s="36">
        <v>9</v>
      </c>
      <c r="E275" s="36">
        <v>10.6</v>
      </c>
      <c r="F275" s="36">
        <v>19.5</v>
      </c>
      <c r="G275" s="37">
        <v>227</v>
      </c>
      <c r="H275" s="37">
        <v>181</v>
      </c>
      <c r="I275" s="37">
        <v>14</v>
      </c>
      <c r="J275" s="37">
        <v>126</v>
      </c>
      <c r="K275" s="33">
        <v>0.66</v>
      </c>
      <c r="L275" s="33">
        <v>0.06</v>
      </c>
      <c r="M275" s="33">
        <v>0.06</v>
      </c>
      <c r="N275" s="33">
        <v>0.09</v>
      </c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</row>
    <row r="276" spans="1:253" ht="15.75" customHeight="1" x14ac:dyDescent="0.25">
      <c r="A276" s="32" t="s">
        <v>172</v>
      </c>
      <c r="B276" s="39" t="s">
        <v>173</v>
      </c>
      <c r="C276" s="46" t="s">
        <v>25</v>
      </c>
      <c r="D276" s="36">
        <v>0</v>
      </c>
      <c r="E276" s="36">
        <v>0</v>
      </c>
      <c r="F276" s="36">
        <v>28</v>
      </c>
      <c r="G276" s="37">
        <v>112</v>
      </c>
      <c r="H276" s="37">
        <v>3</v>
      </c>
      <c r="I276" s="37">
        <v>0</v>
      </c>
      <c r="J276" s="37">
        <v>6</v>
      </c>
      <c r="K276" s="33">
        <v>0.03</v>
      </c>
      <c r="L276" s="33">
        <v>0</v>
      </c>
      <c r="M276" s="33">
        <v>7.6</v>
      </c>
      <c r="N276" s="33">
        <v>0</v>
      </c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</row>
    <row r="277" spans="1:253" ht="14.25" customHeight="1" x14ac:dyDescent="0.25">
      <c r="A277" s="32">
        <v>338</v>
      </c>
      <c r="B277" s="34" t="s">
        <v>74</v>
      </c>
      <c r="C277" s="96" t="s">
        <v>214</v>
      </c>
      <c r="D277" s="36">
        <v>0.5</v>
      </c>
      <c r="E277" s="36">
        <v>0.5</v>
      </c>
      <c r="F277" s="36">
        <v>12.7</v>
      </c>
      <c r="G277" s="37">
        <v>58</v>
      </c>
      <c r="H277" s="37">
        <v>21</v>
      </c>
      <c r="I277" s="37">
        <v>12</v>
      </c>
      <c r="J277" s="37">
        <v>14</v>
      </c>
      <c r="K277" s="33">
        <v>2.9</v>
      </c>
      <c r="L277" s="33">
        <v>0</v>
      </c>
      <c r="M277" s="33">
        <v>13</v>
      </c>
      <c r="N277" s="33">
        <v>0</v>
      </c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</row>
    <row r="278" spans="1:253" ht="14.25" customHeight="1" x14ac:dyDescent="0.25">
      <c r="A278" s="21"/>
      <c r="B278" s="43" t="s">
        <v>30</v>
      </c>
      <c r="C278" s="116"/>
      <c r="D278" s="45">
        <f t="shared" ref="D278:N278" si="54">SUM(D275:D277)</f>
        <v>9.5</v>
      </c>
      <c r="E278" s="45">
        <f t="shared" si="54"/>
        <v>11.1</v>
      </c>
      <c r="F278" s="45">
        <f t="shared" si="54"/>
        <v>60.2</v>
      </c>
      <c r="G278" s="46">
        <f t="shared" si="54"/>
        <v>397</v>
      </c>
      <c r="H278" s="46">
        <f t="shared" si="54"/>
        <v>205</v>
      </c>
      <c r="I278" s="46">
        <f t="shared" si="54"/>
        <v>26</v>
      </c>
      <c r="J278" s="46">
        <f t="shared" si="54"/>
        <v>146</v>
      </c>
      <c r="K278" s="42">
        <f t="shared" si="54"/>
        <v>3.59</v>
      </c>
      <c r="L278" s="42">
        <f t="shared" si="54"/>
        <v>0.06</v>
      </c>
      <c r="M278" s="42">
        <f t="shared" si="54"/>
        <v>20.66</v>
      </c>
      <c r="N278" s="42">
        <f t="shared" si="54"/>
        <v>0.09</v>
      </c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</row>
    <row r="279" spans="1:253" ht="14.25" customHeight="1" x14ac:dyDescent="0.25">
      <c r="A279" s="21"/>
      <c r="B279" s="93" t="s">
        <v>47</v>
      </c>
      <c r="C279" s="55"/>
      <c r="D279" s="54">
        <f t="shared" ref="D279:N279" si="55">D267+D273+D278</f>
        <v>54.3</v>
      </c>
      <c r="E279" s="54">
        <f t="shared" si="55"/>
        <v>63.4</v>
      </c>
      <c r="F279" s="54">
        <f t="shared" si="55"/>
        <v>183.89999999999998</v>
      </c>
      <c r="G279" s="55">
        <f t="shared" si="55"/>
        <v>1573</v>
      </c>
      <c r="H279" s="55">
        <f t="shared" si="55"/>
        <v>654</v>
      </c>
      <c r="I279" s="55">
        <f t="shared" si="55"/>
        <v>189</v>
      </c>
      <c r="J279" s="55">
        <f t="shared" si="55"/>
        <v>857</v>
      </c>
      <c r="K279" s="56">
        <f t="shared" si="55"/>
        <v>17.440000000000001</v>
      </c>
      <c r="L279" s="56">
        <f t="shared" si="55"/>
        <v>0.70000000000000018</v>
      </c>
      <c r="M279" s="56">
        <f t="shared" si="55"/>
        <v>47.290000000000006</v>
      </c>
      <c r="N279" s="56">
        <f t="shared" si="55"/>
        <v>0.13500000000000001</v>
      </c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</row>
    <row r="280" spans="1:253" ht="14.25" customHeight="1" x14ac:dyDescent="0.25">
      <c r="A280" s="21"/>
      <c r="B280" s="26" t="s">
        <v>69</v>
      </c>
      <c r="C280" s="46"/>
      <c r="D280" s="22"/>
      <c r="E280" s="22"/>
      <c r="F280" s="22"/>
      <c r="G280" s="23"/>
      <c r="H280" s="23"/>
      <c r="I280" s="23"/>
      <c r="J280" s="23"/>
      <c r="K280" s="24"/>
      <c r="L280" s="24"/>
      <c r="M280" s="24"/>
      <c r="N280" s="24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</row>
    <row r="281" spans="1:253" ht="14.25" customHeight="1" x14ac:dyDescent="0.25">
      <c r="A281" s="21"/>
      <c r="B281" s="27" t="s">
        <v>237</v>
      </c>
      <c r="C281" s="46"/>
      <c r="D281" s="22"/>
      <c r="E281" s="22"/>
      <c r="F281" s="22"/>
      <c r="G281" s="23"/>
      <c r="H281" s="23"/>
      <c r="I281" s="23"/>
      <c r="J281" s="23"/>
      <c r="K281" s="24"/>
      <c r="L281" s="24"/>
      <c r="M281" s="24"/>
      <c r="N281" s="24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ht="14.25" customHeight="1" x14ac:dyDescent="0.25">
      <c r="A282" s="21">
        <v>14</v>
      </c>
      <c r="B282" s="40" t="s">
        <v>50</v>
      </c>
      <c r="C282" s="46" t="s">
        <v>51</v>
      </c>
      <c r="D282" s="22">
        <v>0.1</v>
      </c>
      <c r="E282" s="22">
        <v>6.2</v>
      </c>
      <c r="F282" s="22">
        <v>2.2000000000000002</v>
      </c>
      <c r="G282" s="23">
        <v>65</v>
      </c>
      <c r="H282" s="23">
        <v>0</v>
      </c>
      <c r="I282" s="23">
        <v>0</v>
      </c>
      <c r="J282" s="23">
        <v>0</v>
      </c>
      <c r="K282" s="24">
        <v>0</v>
      </c>
      <c r="L282" s="24">
        <v>0</v>
      </c>
      <c r="M282" s="24">
        <v>0</v>
      </c>
      <c r="N282" s="24">
        <v>0</v>
      </c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ht="13.5" customHeight="1" x14ac:dyDescent="0.25">
      <c r="A283" s="32">
        <v>271</v>
      </c>
      <c r="B283" s="34" t="s">
        <v>70</v>
      </c>
      <c r="C283" s="96" t="s">
        <v>35</v>
      </c>
      <c r="D283" s="36">
        <v>13.8</v>
      </c>
      <c r="E283" s="36">
        <v>11.3</v>
      </c>
      <c r="F283" s="36">
        <v>10.1</v>
      </c>
      <c r="G283" s="37">
        <v>198</v>
      </c>
      <c r="H283" s="37">
        <v>10</v>
      </c>
      <c r="I283" s="37">
        <v>10</v>
      </c>
      <c r="J283" s="37">
        <v>53</v>
      </c>
      <c r="K283" s="33">
        <v>1</v>
      </c>
      <c r="L283" s="33">
        <v>0.3</v>
      </c>
      <c r="M283" s="33">
        <v>0</v>
      </c>
      <c r="N283" s="33">
        <v>0</v>
      </c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s="7" customFormat="1" ht="12.75" customHeight="1" x14ac:dyDescent="0.25">
      <c r="A284" s="21">
        <v>312</v>
      </c>
      <c r="B284" s="39" t="s">
        <v>62</v>
      </c>
      <c r="C284" s="46" t="s">
        <v>37</v>
      </c>
      <c r="D284" s="22">
        <v>3.8</v>
      </c>
      <c r="E284" s="22">
        <v>6.3</v>
      </c>
      <c r="F284" s="22">
        <v>14.5</v>
      </c>
      <c r="G284" s="23">
        <v>130</v>
      </c>
      <c r="H284" s="23">
        <v>46</v>
      </c>
      <c r="I284" s="23">
        <v>33</v>
      </c>
      <c r="J284" s="23">
        <v>99</v>
      </c>
      <c r="K284" s="24">
        <v>1.18</v>
      </c>
      <c r="L284" s="24">
        <v>1.0999999999999999E-2</v>
      </c>
      <c r="M284" s="24">
        <v>0.36</v>
      </c>
      <c r="N284" s="24">
        <v>5.6000000000000001E-2</v>
      </c>
    </row>
    <row r="285" spans="1:253" ht="15" customHeight="1" x14ac:dyDescent="0.25">
      <c r="A285" s="32">
        <v>376</v>
      </c>
      <c r="B285" s="39" t="s">
        <v>38</v>
      </c>
      <c r="C285" s="96" t="s">
        <v>25</v>
      </c>
      <c r="D285" s="36">
        <v>0.2</v>
      </c>
      <c r="E285" s="36">
        <v>0.1</v>
      </c>
      <c r="F285" s="36">
        <v>10.1</v>
      </c>
      <c r="G285" s="37">
        <v>41</v>
      </c>
      <c r="H285" s="37">
        <v>5</v>
      </c>
      <c r="I285" s="37">
        <v>4</v>
      </c>
      <c r="J285" s="37">
        <v>8</v>
      </c>
      <c r="K285" s="33">
        <v>0.85</v>
      </c>
      <c r="L285" s="33">
        <v>0</v>
      </c>
      <c r="M285" s="33">
        <v>0.1</v>
      </c>
      <c r="N285" s="33">
        <v>0</v>
      </c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</row>
    <row r="286" spans="1:253" ht="14.25" customHeight="1" x14ac:dyDescent="0.25">
      <c r="A286" s="21"/>
      <c r="B286" s="40" t="s">
        <v>28</v>
      </c>
      <c r="C286" s="46" t="s">
        <v>29</v>
      </c>
      <c r="D286" s="22">
        <v>2</v>
      </c>
      <c r="E286" s="22">
        <v>0.5</v>
      </c>
      <c r="F286" s="22">
        <v>14.3</v>
      </c>
      <c r="G286" s="23">
        <v>70</v>
      </c>
      <c r="H286" s="23">
        <v>10</v>
      </c>
      <c r="I286" s="23">
        <v>0</v>
      </c>
      <c r="J286" s="23">
        <v>0</v>
      </c>
      <c r="K286" s="24">
        <v>0.5</v>
      </c>
      <c r="L286" s="24">
        <v>0.08</v>
      </c>
      <c r="M286" s="24">
        <v>0</v>
      </c>
      <c r="N286" s="24">
        <v>0</v>
      </c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ht="14.25" customHeight="1" x14ac:dyDescent="0.25">
      <c r="A287" s="21"/>
      <c r="B287" s="43" t="s">
        <v>30</v>
      </c>
      <c r="C287" s="116"/>
      <c r="D287" s="45">
        <f t="shared" ref="D287:N287" si="56">SUM(D282:D286)</f>
        <v>19.899999999999999</v>
      </c>
      <c r="E287" s="45">
        <f t="shared" si="56"/>
        <v>24.400000000000002</v>
      </c>
      <c r="F287" s="45">
        <f t="shared" si="56"/>
        <v>51.2</v>
      </c>
      <c r="G287" s="46">
        <f t="shared" si="56"/>
        <v>504</v>
      </c>
      <c r="H287" s="46">
        <f t="shared" si="56"/>
        <v>71</v>
      </c>
      <c r="I287" s="46">
        <f t="shared" si="56"/>
        <v>47</v>
      </c>
      <c r="J287" s="46">
        <f t="shared" si="56"/>
        <v>160</v>
      </c>
      <c r="K287" s="45">
        <f t="shared" si="56"/>
        <v>3.53</v>
      </c>
      <c r="L287" s="45">
        <f t="shared" si="56"/>
        <v>0.39100000000000001</v>
      </c>
      <c r="M287" s="45">
        <f t="shared" si="56"/>
        <v>0.45999999999999996</v>
      </c>
      <c r="N287" s="45">
        <f t="shared" si="56"/>
        <v>5.6000000000000001E-2</v>
      </c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</row>
    <row r="288" spans="1:253" ht="14.25" customHeight="1" x14ac:dyDescent="0.25">
      <c r="A288" s="21"/>
      <c r="B288" s="27" t="s">
        <v>238</v>
      </c>
      <c r="C288" s="46"/>
      <c r="D288" s="22"/>
      <c r="E288" s="22"/>
      <c r="F288" s="22"/>
      <c r="G288" s="23"/>
      <c r="H288" s="23"/>
      <c r="I288" s="23"/>
      <c r="J288" s="23"/>
      <c r="K288" s="24"/>
      <c r="L288" s="24"/>
      <c r="M288" s="24"/>
      <c r="N288" s="24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ht="17.25" customHeight="1" x14ac:dyDescent="0.25">
      <c r="A289" s="21">
        <v>99</v>
      </c>
      <c r="B289" s="19" t="s">
        <v>227</v>
      </c>
      <c r="C289" s="49" t="s">
        <v>33</v>
      </c>
      <c r="D289" s="22">
        <v>3.4</v>
      </c>
      <c r="E289" s="22">
        <v>3.95</v>
      </c>
      <c r="F289" s="22">
        <v>9.3000000000000007</v>
      </c>
      <c r="G289" s="23">
        <v>90</v>
      </c>
      <c r="H289" s="23">
        <v>18</v>
      </c>
      <c r="I289" s="23">
        <v>20</v>
      </c>
      <c r="J289" s="23">
        <v>44</v>
      </c>
      <c r="K289" s="24">
        <v>0.93</v>
      </c>
      <c r="L289" s="24">
        <v>0.08</v>
      </c>
      <c r="M289" s="24">
        <v>11.9</v>
      </c>
      <c r="N289" s="24">
        <v>5.0000000000000001E-3</v>
      </c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ht="14.25" customHeight="1" x14ac:dyDescent="0.25">
      <c r="A290" s="32" t="s">
        <v>116</v>
      </c>
      <c r="B290" s="39" t="s">
        <v>248</v>
      </c>
      <c r="C290" s="35" t="s">
        <v>35</v>
      </c>
      <c r="D290" s="22">
        <v>14</v>
      </c>
      <c r="E290" s="22">
        <v>10.6</v>
      </c>
      <c r="F290" s="22">
        <v>4.3</v>
      </c>
      <c r="G290" s="23">
        <v>169</v>
      </c>
      <c r="H290" s="23">
        <v>17</v>
      </c>
      <c r="I290" s="23">
        <v>49</v>
      </c>
      <c r="J290" s="23">
        <v>108</v>
      </c>
      <c r="K290" s="22">
        <v>1</v>
      </c>
      <c r="L290" s="22">
        <v>0.04</v>
      </c>
      <c r="M290" s="22">
        <v>1.9</v>
      </c>
      <c r="N290" s="24">
        <v>0.05</v>
      </c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ht="14.25" customHeight="1" x14ac:dyDescent="0.25">
      <c r="A291" s="21">
        <v>309</v>
      </c>
      <c r="B291" s="40" t="s">
        <v>71</v>
      </c>
      <c r="C291" s="96" t="s">
        <v>37</v>
      </c>
      <c r="D291" s="22">
        <v>6.5</v>
      </c>
      <c r="E291" s="22">
        <v>5.7</v>
      </c>
      <c r="F291" s="22">
        <v>33.5</v>
      </c>
      <c r="G291" s="23">
        <v>212</v>
      </c>
      <c r="H291" s="23">
        <v>8</v>
      </c>
      <c r="I291" s="23">
        <v>9</v>
      </c>
      <c r="J291" s="23">
        <v>42</v>
      </c>
      <c r="K291" s="24">
        <v>0.91</v>
      </c>
      <c r="L291" s="24">
        <v>7.0000000000000007E-2</v>
      </c>
      <c r="M291" s="24">
        <v>0</v>
      </c>
      <c r="N291" s="24">
        <v>0.03</v>
      </c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14.25" customHeight="1" x14ac:dyDescent="0.25">
      <c r="A292" s="21" t="s">
        <v>85</v>
      </c>
      <c r="B292" s="39" t="s">
        <v>86</v>
      </c>
      <c r="C292" s="46">
        <v>200</v>
      </c>
      <c r="D292" s="22">
        <v>0.2</v>
      </c>
      <c r="E292" s="22">
        <v>0.1</v>
      </c>
      <c r="F292" s="22">
        <v>12</v>
      </c>
      <c r="G292" s="23">
        <v>49</v>
      </c>
      <c r="H292" s="23">
        <v>11</v>
      </c>
      <c r="I292" s="23">
        <v>8</v>
      </c>
      <c r="J292" s="23">
        <v>9</v>
      </c>
      <c r="K292" s="24">
        <v>0.2</v>
      </c>
      <c r="L292" s="24">
        <v>0</v>
      </c>
      <c r="M292" s="24">
        <v>4.5</v>
      </c>
      <c r="N292" s="24">
        <v>0</v>
      </c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</row>
    <row r="293" spans="1:253" s="7" customFormat="1" ht="25.5" customHeight="1" x14ac:dyDescent="0.25">
      <c r="A293" s="21"/>
      <c r="B293" s="40" t="s">
        <v>39</v>
      </c>
      <c r="C293" s="46" t="s">
        <v>40</v>
      </c>
      <c r="D293" s="22">
        <v>3.8</v>
      </c>
      <c r="E293" s="22">
        <v>0.8</v>
      </c>
      <c r="F293" s="22">
        <v>25.1</v>
      </c>
      <c r="G293" s="23">
        <v>123</v>
      </c>
      <c r="H293" s="23">
        <v>28</v>
      </c>
      <c r="I293" s="23">
        <v>0</v>
      </c>
      <c r="J293" s="23">
        <v>0</v>
      </c>
      <c r="K293" s="24">
        <v>1.48</v>
      </c>
      <c r="L293" s="24">
        <v>0.17</v>
      </c>
      <c r="M293" s="24">
        <v>0</v>
      </c>
      <c r="N293" s="24">
        <v>0</v>
      </c>
    </row>
    <row r="294" spans="1:253" ht="14.25" customHeight="1" x14ac:dyDescent="0.25">
      <c r="A294" s="21"/>
      <c r="B294" s="43" t="s">
        <v>30</v>
      </c>
      <c r="C294" s="116"/>
      <c r="D294" s="45">
        <f t="shared" ref="D294:N294" si="57">SUM(D289:D293)</f>
        <v>27.9</v>
      </c>
      <c r="E294" s="45">
        <f t="shared" si="57"/>
        <v>21.150000000000002</v>
      </c>
      <c r="F294" s="45">
        <f t="shared" si="57"/>
        <v>84.2</v>
      </c>
      <c r="G294" s="46">
        <f t="shared" si="57"/>
        <v>643</v>
      </c>
      <c r="H294" s="46">
        <f t="shared" si="57"/>
        <v>82</v>
      </c>
      <c r="I294" s="46">
        <f t="shared" si="57"/>
        <v>86</v>
      </c>
      <c r="J294" s="46">
        <f t="shared" si="57"/>
        <v>203</v>
      </c>
      <c r="K294" s="42">
        <f t="shared" si="57"/>
        <v>4.5200000000000005</v>
      </c>
      <c r="L294" s="42">
        <f t="shared" si="57"/>
        <v>0.36</v>
      </c>
      <c r="M294" s="42">
        <f t="shared" si="57"/>
        <v>18.3</v>
      </c>
      <c r="N294" s="42">
        <f t="shared" si="57"/>
        <v>8.4999999999999992E-2</v>
      </c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</row>
    <row r="295" spans="1:253" ht="14.25" customHeight="1" x14ac:dyDescent="0.25">
      <c r="A295" s="21"/>
      <c r="B295" s="27" t="s">
        <v>41</v>
      </c>
      <c r="C295" s="46"/>
      <c r="D295" s="22"/>
      <c r="E295" s="22"/>
      <c r="F295" s="22"/>
      <c r="G295" s="23"/>
      <c r="H295" s="23"/>
      <c r="I295" s="23"/>
      <c r="J295" s="23"/>
      <c r="K295" s="24"/>
      <c r="L295" s="24"/>
      <c r="M295" s="24"/>
      <c r="N295" s="24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</row>
    <row r="296" spans="1:253" ht="16.5" customHeight="1" x14ac:dyDescent="0.25">
      <c r="A296" s="32" t="s">
        <v>65</v>
      </c>
      <c r="B296" s="34" t="s">
        <v>216</v>
      </c>
      <c r="C296" s="96" t="s">
        <v>99</v>
      </c>
      <c r="D296" s="36">
        <v>8.8000000000000007</v>
      </c>
      <c r="E296" s="36">
        <v>5.6</v>
      </c>
      <c r="F296" s="36">
        <v>18.600000000000001</v>
      </c>
      <c r="G296" s="37">
        <v>160</v>
      </c>
      <c r="H296" s="37">
        <v>28</v>
      </c>
      <c r="I296" s="37">
        <v>25</v>
      </c>
      <c r="J296" s="37">
        <v>57</v>
      </c>
      <c r="K296" s="33">
        <v>0.72</v>
      </c>
      <c r="L296" s="33">
        <v>0.06</v>
      </c>
      <c r="M296" s="33">
        <v>0.9</v>
      </c>
      <c r="N296" s="33">
        <v>0.02</v>
      </c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</row>
    <row r="297" spans="1:253" ht="14.25" customHeight="1" x14ac:dyDescent="0.25">
      <c r="A297" s="32" t="s">
        <v>45</v>
      </c>
      <c r="B297" s="39" t="s">
        <v>46</v>
      </c>
      <c r="C297" s="96" t="s">
        <v>25</v>
      </c>
      <c r="D297" s="36">
        <v>0.1</v>
      </c>
      <c r="E297" s="36">
        <v>0.1</v>
      </c>
      <c r="F297" s="36">
        <v>15.9</v>
      </c>
      <c r="G297" s="37">
        <v>65</v>
      </c>
      <c r="H297" s="37">
        <v>4</v>
      </c>
      <c r="I297" s="37">
        <v>4</v>
      </c>
      <c r="J297" s="37">
        <v>3</v>
      </c>
      <c r="K297" s="33">
        <v>0.2</v>
      </c>
      <c r="L297" s="33">
        <v>0</v>
      </c>
      <c r="M297" s="33">
        <v>3.8</v>
      </c>
      <c r="N297" s="33">
        <v>0</v>
      </c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</row>
    <row r="298" spans="1:253" ht="14.25" customHeight="1" x14ac:dyDescent="0.25">
      <c r="A298" s="21"/>
      <c r="B298" s="43" t="s">
        <v>30</v>
      </c>
      <c r="C298" s="116"/>
      <c r="D298" s="45">
        <f t="shared" ref="D298:N298" si="58">SUM(D296:D297)</f>
        <v>8.9</v>
      </c>
      <c r="E298" s="45">
        <f t="shared" si="58"/>
        <v>5.6999999999999993</v>
      </c>
      <c r="F298" s="45">
        <f t="shared" si="58"/>
        <v>34.5</v>
      </c>
      <c r="G298" s="46">
        <f t="shared" si="58"/>
        <v>225</v>
      </c>
      <c r="H298" s="46">
        <f t="shared" si="58"/>
        <v>32</v>
      </c>
      <c r="I298" s="46">
        <f t="shared" si="58"/>
        <v>29</v>
      </c>
      <c r="J298" s="46">
        <f t="shared" si="58"/>
        <v>60</v>
      </c>
      <c r="K298" s="42">
        <f t="shared" si="58"/>
        <v>0.91999999999999993</v>
      </c>
      <c r="L298" s="42">
        <f t="shared" si="58"/>
        <v>0.06</v>
      </c>
      <c r="M298" s="42">
        <f t="shared" si="58"/>
        <v>4.7</v>
      </c>
      <c r="N298" s="42">
        <f t="shared" si="58"/>
        <v>0.02</v>
      </c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</row>
    <row r="299" spans="1:253" ht="14.25" customHeight="1" x14ac:dyDescent="0.25">
      <c r="A299" s="21"/>
      <c r="B299" s="93" t="s">
        <v>47</v>
      </c>
      <c r="C299" s="55"/>
      <c r="D299" s="54">
        <f t="shared" ref="D299:N299" si="59">D287+D294+D298</f>
        <v>56.699999999999996</v>
      </c>
      <c r="E299" s="54">
        <f t="shared" si="59"/>
        <v>51.25</v>
      </c>
      <c r="F299" s="54">
        <f t="shared" si="59"/>
        <v>169.9</v>
      </c>
      <c r="G299" s="55">
        <f t="shared" si="59"/>
        <v>1372</v>
      </c>
      <c r="H299" s="55">
        <f t="shared" si="59"/>
        <v>185</v>
      </c>
      <c r="I299" s="55">
        <f t="shared" si="59"/>
        <v>162</v>
      </c>
      <c r="J299" s="55">
        <f t="shared" si="59"/>
        <v>423</v>
      </c>
      <c r="K299" s="56">
        <f t="shared" si="59"/>
        <v>8.9700000000000006</v>
      </c>
      <c r="L299" s="56">
        <f t="shared" si="59"/>
        <v>0.81099999999999994</v>
      </c>
      <c r="M299" s="56">
        <f t="shared" si="59"/>
        <v>23.46</v>
      </c>
      <c r="N299" s="56">
        <f t="shared" si="59"/>
        <v>0.16099999999999998</v>
      </c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</row>
    <row r="300" spans="1:253" ht="14.25" customHeight="1" x14ac:dyDescent="0.25">
      <c r="A300" s="21"/>
      <c r="B300" s="26" t="s">
        <v>87</v>
      </c>
      <c r="C300" s="46"/>
      <c r="D300" s="22"/>
      <c r="E300" s="22"/>
      <c r="F300" s="22"/>
      <c r="G300" s="23"/>
      <c r="H300" s="23"/>
      <c r="I300" s="23"/>
      <c r="J300" s="23"/>
      <c r="K300" s="24"/>
      <c r="L300" s="24"/>
      <c r="M300" s="24"/>
      <c r="N300" s="24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</row>
    <row r="301" spans="1:253" ht="14.25" customHeight="1" x14ac:dyDescent="0.25">
      <c r="A301" s="21"/>
      <c r="B301" s="27" t="s">
        <v>237</v>
      </c>
      <c r="C301" s="46"/>
      <c r="D301" s="22"/>
      <c r="E301" s="22"/>
      <c r="F301" s="22"/>
      <c r="G301" s="23"/>
      <c r="H301" s="23"/>
      <c r="I301" s="23"/>
      <c r="J301" s="23"/>
      <c r="K301" s="24"/>
      <c r="L301" s="24"/>
      <c r="M301" s="24"/>
      <c r="N301" s="24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</row>
    <row r="302" spans="1:253" ht="16.5" customHeight="1" x14ac:dyDescent="0.25">
      <c r="A302" s="32">
        <v>260</v>
      </c>
      <c r="B302" s="38" t="s">
        <v>236</v>
      </c>
      <c r="C302" s="96">
        <v>100</v>
      </c>
      <c r="D302" s="36">
        <v>6.4</v>
      </c>
      <c r="E302" s="36">
        <v>9.5</v>
      </c>
      <c r="F302" s="36">
        <v>2.6</v>
      </c>
      <c r="G302" s="37">
        <v>134</v>
      </c>
      <c r="H302" s="37">
        <v>16</v>
      </c>
      <c r="I302" s="37">
        <v>16</v>
      </c>
      <c r="J302" s="37">
        <v>23</v>
      </c>
      <c r="K302" s="33">
        <v>1.1000000000000001</v>
      </c>
      <c r="L302" s="33">
        <v>0.1</v>
      </c>
      <c r="M302" s="33">
        <v>0.6</v>
      </c>
      <c r="N302" s="33">
        <v>0</v>
      </c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</row>
    <row r="303" spans="1:253" ht="14.1" customHeight="1" x14ac:dyDescent="0.25">
      <c r="A303" s="21">
        <v>304</v>
      </c>
      <c r="B303" s="40" t="s">
        <v>81</v>
      </c>
      <c r="C303" s="96" t="s">
        <v>37</v>
      </c>
      <c r="D303" s="22">
        <v>4.4000000000000004</v>
      </c>
      <c r="E303" s="22">
        <v>7.5</v>
      </c>
      <c r="F303" s="22">
        <v>33.700000000000003</v>
      </c>
      <c r="G303" s="23">
        <v>220</v>
      </c>
      <c r="H303" s="23">
        <v>2</v>
      </c>
      <c r="I303" s="23">
        <v>23</v>
      </c>
      <c r="J303" s="23">
        <v>73</v>
      </c>
      <c r="K303" s="24">
        <v>0.62</v>
      </c>
      <c r="L303" s="24">
        <v>0.03</v>
      </c>
      <c r="M303" s="24">
        <v>0</v>
      </c>
      <c r="N303" s="24">
        <v>0.04</v>
      </c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</row>
    <row r="304" spans="1:253" ht="14.25" customHeight="1" x14ac:dyDescent="0.25">
      <c r="A304" s="32" t="s">
        <v>26</v>
      </c>
      <c r="B304" s="39" t="s">
        <v>27</v>
      </c>
      <c r="C304" s="96" t="s">
        <v>25</v>
      </c>
      <c r="D304" s="36">
        <v>2.2999999999999998</v>
      </c>
      <c r="E304" s="36">
        <v>1.4</v>
      </c>
      <c r="F304" s="36">
        <v>22</v>
      </c>
      <c r="G304" s="37">
        <v>110</v>
      </c>
      <c r="H304" s="37">
        <v>60</v>
      </c>
      <c r="I304" s="37">
        <v>7</v>
      </c>
      <c r="J304" s="37">
        <v>45</v>
      </c>
      <c r="K304" s="33">
        <v>0.1</v>
      </c>
      <c r="L304" s="33">
        <v>0.02</v>
      </c>
      <c r="M304" s="33">
        <v>0.65</v>
      </c>
      <c r="N304" s="33">
        <v>0.01</v>
      </c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</row>
    <row r="305" spans="1:254" ht="14.25" customHeight="1" x14ac:dyDescent="0.25">
      <c r="A305" s="21"/>
      <c r="B305" s="40" t="s">
        <v>28</v>
      </c>
      <c r="C305" s="46" t="s">
        <v>29</v>
      </c>
      <c r="D305" s="22">
        <v>2</v>
      </c>
      <c r="E305" s="22">
        <v>0.5</v>
      </c>
      <c r="F305" s="22">
        <v>14.3</v>
      </c>
      <c r="G305" s="23">
        <v>70</v>
      </c>
      <c r="H305" s="23">
        <v>10</v>
      </c>
      <c r="I305" s="23">
        <v>0</v>
      </c>
      <c r="J305" s="23">
        <v>0</v>
      </c>
      <c r="K305" s="24">
        <v>0.5</v>
      </c>
      <c r="L305" s="24">
        <v>0.08</v>
      </c>
      <c r="M305" s="24">
        <v>0</v>
      </c>
      <c r="N305" s="24">
        <v>0</v>
      </c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</row>
    <row r="306" spans="1:254" ht="14.25" customHeight="1" x14ac:dyDescent="0.25">
      <c r="A306" s="21"/>
      <c r="B306" s="43" t="s">
        <v>30</v>
      </c>
      <c r="C306" s="116"/>
      <c r="D306" s="45">
        <f t="shared" ref="D306:N306" si="60">SUM(D302:D305)</f>
        <v>15.100000000000001</v>
      </c>
      <c r="E306" s="45">
        <f t="shared" si="60"/>
        <v>18.899999999999999</v>
      </c>
      <c r="F306" s="45">
        <f t="shared" si="60"/>
        <v>72.600000000000009</v>
      </c>
      <c r="G306" s="46">
        <f t="shared" si="60"/>
        <v>534</v>
      </c>
      <c r="H306" s="46">
        <f t="shared" si="60"/>
        <v>88</v>
      </c>
      <c r="I306" s="46">
        <f t="shared" si="60"/>
        <v>46</v>
      </c>
      <c r="J306" s="46">
        <f t="shared" si="60"/>
        <v>141</v>
      </c>
      <c r="K306" s="42">
        <f t="shared" si="60"/>
        <v>2.3200000000000003</v>
      </c>
      <c r="L306" s="42">
        <f t="shared" si="60"/>
        <v>0.22999999999999998</v>
      </c>
      <c r="M306" s="42">
        <f t="shared" si="60"/>
        <v>1.25</v>
      </c>
      <c r="N306" s="42">
        <f t="shared" si="60"/>
        <v>0.05</v>
      </c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</row>
    <row r="307" spans="1:254" ht="14.25" customHeight="1" x14ac:dyDescent="0.25">
      <c r="A307" s="21"/>
      <c r="B307" s="27" t="s">
        <v>31</v>
      </c>
      <c r="C307" s="46"/>
      <c r="D307" s="22"/>
      <c r="E307" s="22"/>
      <c r="F307" s="22"/>
      <c r="G307" s="23"/>
      <c r="H307" s="23"/>
      <c r="I307" s="23"/>
      <c r="J307" s="23"/>
      <c r="K307" s="24"/>
      <c r="L307" s="24"/>
      <c r="M307" s="24"/>
      <c r="N307" s="24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</row>
    <row r="308" spans="1:254" s="47" customFormat="1" ht="15.75" customHeight="1" x14ac:dyDescent="0.25">
      <c r="A308" s="32">
        <v>102</v>
      </c>
      <c r="B308" s="57" t="s">
        <v>77</v>
      </c>
      <c r="C308" s="96" t="s">
        <v>33</v>
      </c>
      <c r="D308" s="36">
        <v>8.8000000000000007</v>
      </c>
      <c r="E308" s="36">
        <v>4.0999999999999996</v>
      </c>
      <c r="F308" s="36">
        <v>14.5</v>
      </c>
      <c r="G308" s="37">
        <v>127</v>
      </c>
      <c r="H308" s="37">
        <v>24</v>
      </c>
      <c r="I308" s="37">
        <v>33</v>
      </c>
      <c r="J308" s="37">
        <v>107</v>
      </c>
      <c r="K308" s="33">
        <v>2.14</v>
      </c>
      <c r="L308" s="33">
        <v>0.23</v>
      </c>
      <c r="M308" s="33">
        <v>5</v>
      </c>
      <c r="N308" s="33">
        <v>0</v>
      </c>
      <c r="IT308" s="48"/>
    </row>
    <row r="309" spans="1:254" ht="14.25" customHeight="1" x14ac:dyDescent="0.25">
      <c r="A309" s="32" t="s">
        <v>168</v>
      </c>
      <c r="B309" s="39" t="s">
        <v>249</v>
      </c>
      <c r="C309" s="96" t="s">
        <v>25</v>
      </c>
      <c r="D309" s="36">
        <v>14.3</v>
      </c>
      <c r="E309" s="36">
        <v>10.9</v>
      </c>
      <c r="F309" s="36">
        <v>16</v>
      </c>
      <c r="G309" s="37">
        <v>220</v>
      </c>
      <c r="H309" s="37">
        <v>24</v>
      </c>
      <c r="I309" s="37">
        <v>30</v>
      </c>
      <c r="J309" s="37">
        <v>67</v>
      </c>
      <c r="K309" s="33">
        <v>2</v>
      </c>
      <c r="L309" s="33">
        <v>0.15</v>
      </c>
      <c r="M309" s="33">
        <v>39</v>
      </c>
      <c r="N309" s="33">
        <v>0.02</v>
      </c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 s="48"/>
    </row>
    <row r="310" spans="1:254" ht="15" customHeight="1" x14ac:dyDescent="0.25">
      <c r="A310" s="21">
        <v>342</v>
      </c>
      <c r="B310" s="39" t="s">
        <v>122</v>
      </c>
      <c r="C310" s="46" t="s">
        <v>25</v>
      </c>
      <c r="D310" s="22">
        <v>0.2</v>
      </c>
      <c r="E310" s="22">
        <v>0.1</v>
      </c>
      <c r="F310" s="22">
        <v>14</v>
      </c>
      <c r="G310" s="23">
        <v>58</v>
      </c>
      <c r="H310" s="23">
        <v>8</v>
      </c>
      <c r="I310" s="23">
        <v>5</v>
      </c>
      <c r="J310" s="23">
        <v>6</v>
      </c>
      <c r="K310" s="24">
        <v>1</v>
      </c>
      <c r="L310" s="24">
        <v>0</v>
      </c>
      <c r="M310" s="24">
        <v>2.1</v>
      </c>
      <c r="N310" s="24">
        <v>0</v>
      </c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 s="48"/>
    </row>
    <row r="311" spans="1:254" s="7" customFormat="1" ht="25.5" customHeight="1" x14ac:dyDescent="0.25">
      <c r="A311" s="21"/>
      <c r="B311" s="40" t="s">
        <v>39</v>
      </c>
      <c r="C311" s="41" t="s">
        <v>228</v>
      </c>
      <c r="D311" s="22">
        <v>5</v>
      </c>
      <c r="E311" s="22">
        <v>1.1000000000000001</v>
      </c>
      <c r="F311" s="22">
        <v>33.68</v>
      </c>
      <c r="G311" s="23">
        <v>165</v>
      </c>
      <c r="H311" s="23">
        <v>34</v>
      </c>
      <c r="I311" s="23">
        <v>0</v>
      </c>
      <c r="J311" s="23">
        <v>0</v>
      </c>
      <c r="K311" s="24">
        <v>1.78</v>
      </c>
      <c r="L311" s="24">
        <v>0.218</v>
      </c>
      <c r="M311" s="24">
        <v>0</v>
      </c>
      <c r="N311" s="24">
        <v>0</v>
      </c>
    </row>
    <row r="312" spans="1:254" ht="14.25" customHeight="1" x14ac:dyDescent="0.25">
      <c r="A312" s="32"/>
      <c r="B312" s="91" t="s">
        <v>30</v>
      </c>
      <c r="C312" s="116"/>
      <c r="D312" s="95">
        <f t="shared" ref="D312:N312" si="61">SUM(D308:D311)</f>
        <v>28.3</v>
      </c>
      <c r="E312" s="95">
        <f t="shared" si="61"/>
        <v>16.2</v>
      </c>
      <c r="F312" s="95">
        <f t="shared" si="61"/>
        <v>78.180000000000007</v>
      </c>
      <c r="G312" s="96">
        <f t="shared" si="61"/>
        <v>570</v>
      </c>
      <c r="H312" s="96">
        <f t="shared" si="61"/>
        <v>90</v>
      </c>
      <c r="I312" s="96">
        <f t="shared" si="61"/>
        <v>68</v>
      </c>
      <c r="J312" s="96">
        <f t="shared" si="61"/>
        <v>180</v>
      </c>
      <c r="K312" s="50">
        <f t="shared" si="61"/>
        <v>6.9200000000000008</v>
      </c>
      <c r="L312" s="50">
        <f t="shared" si="61"/>
        <v>0.59799999999999998</v>
      </c>
      <c r="M312" s="50">
        <f t="shared" si="61"/>
        <v>46.1</v>
      </c>
      <c r="N312" s="50">
        <f t="shared" si="61"/>
        <v>0.02</v>
      </c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</row>
    <row r="313" spans="1:254" ht="14.25" customHeight="1" x14ac:dyDescent="0.25">
      <c r="A313" s="21"/>
      <c r="B313" s="27" t="s">
        <v>41</v>
      </c>
      <c r="C313" s="46"/>
      <c r="D313" s="22"/>
      <c r="E313" s="22"/>
      <c r="F313" s="22"/>
      <c r="G313" s="23"/>
      <c r="H313" s="23"/>
      <c r="I313" s="23"/>
      <c r="J313" s="23"/>
      <c r="K313" s="24"/>
      <c r="L313" s="24"/>
      <c r="M313" s="24"/>
      <c r="N313" s="24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</row>
    <row r="314" spans="1:254" ht="14.25" customHeight="1" x14ac:dyDescent="0.25">
      <c r="A314" s="32" t="s">
        <v>218</v>
      </c>
      <c r="B314" s="39" t="s">
        <v>219</v>
      </c>
      <c r="C314" s="96" t="s">
        <v>99</v>
      </c>
      <c r="D314" s="36">
        <v>6.5</v>
      </c>
      <c r="E314" s="36">
        <v>8.1</v>
      </c>
      <c r="F314" s="36">
        <v>32</v>
      </c>
      <c r="G314" s="37">
        <v>254</v>
      </c>
      <c r="H314" s="37">
        <v>29</v>
      </c>
      <c r="I314" s="37">
        <v>9</v>
      </c>
      <c r="J314" s="37">
        <v>29</v>
      </c>
      <c r="K314" s="33">
        <v>0.51</v>
      </c>
      <c r="L314" s="33">
        <v>0.06</v>
      </c>
      <c r="M314" s="33">
        <v>0.06</v>
      </c>
      <c r="N314" s="33">
        <v>0.01</v>
      </c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</row>
    <row r="315" spans="1:254" ht="14.25" customHeight="1" x14ac:dyDescent="0.25">
      <c r="A315" s="32">
        <v>389</v>
      </c>
      <c r="B315" s="39" t="s">
        <v>126</v>
      </c>
      <c r="C315" s="96" t="s">
        <v>25</v>
      </c>
      <c r="D315" s="36">
        <v>0</v>
      </c>
      <c r="E315" s="36">
        <v>0</v>
      </c>
      <c r="F315" s="36">
        <v>22.4</v>
      </c>
      <c r="G315" s="37">
        <v>90</v>
      </c>
      <c r="H315" s="37">
        <v>0</v>
      </c>
      <c r="I315" s="37">
        <v>0</v>
      </c>
      <c r="J315" s="37">
        <v>0</v>
      </c>
      <c r="K315" s="33">
        <v>0</v>
      </c>
      <c r="L315" s="33">
        <v>0</v>
      </c>
      <c r="M315" s="33">
        <v>0</v>
      </c>
      <c r="N315" s="33">
        <v>0</v>
      </c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</row>
    <row r="316" spans="1:254" ht="14.25" customHeight="1" x14ac:dyDescent="0.25">
      <c r="A316" s="32">
        <v>338</v>
      </c>
      <c r="B316" s="34" t="s">
        <v>74</v>
      </c>
      <c r="C316" s="96" t="s">
        <v>214</v>
      </c>
      <c r="D316" s="36">
        <v>0.5</v>
      </c>
      <c r="E316" s="36">
        <v>0.5</v>
      </c>
      <c r="F316" s="36">
        <v>12.7</v>
      </c>
      <c r="G316" s="37">
        <v>58</v>
      </c>
      <c r="H316" s="37">
        <v>21</v>
      </c>
      <c r="I316" s="37">
        <v>12</v>
      </c>
      <c r="J316" s="37">
        <v>14</v>
      </c>
      <c r="K316" s="33">
        <v>2.9</v>
      </c>
      <c r="L316" s="33">
        <v>0</v>
      </c>
      <c r="M316" s="33">
        <v>13</v>
      </c>
      <c r="N316" s="33">
        <v>0</v>
      </c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</row>
    <row r="317" spans="1:254" ht="14.25" customHeight="1" x14ac:dyDescent="0.25">
      <c r="A317" s="32"/>
      <c r="B317" s="91" t="s">
        <v>30</v>
      </c>
      <c r="C317" s="116"/>
      <c r="D317" s="95">
        <f t="shared" ref="D317:N317" si="62">D314+D315+D316</f>
        <v>7</v>
      </c>
      <c r="E317" s="95">
        <f t="shared" si="62"/>
        <v>8.6</v>
      </c>
      <c r="F317" s="95">
        <f t="shared" si="62"/>
        <v>67.099999999999994</v>
      </c>
      <c r="G317" s="96">
        <f t="shared" si="62"/>
        <v>402</v>
      </c>
      <c r="H317" s="96">
        <f t="shared" si="62"/>
        <v>50</v>
      </c>
      <c r="I317" s="96">
        <f t="shared" si="62"/>
        <v>21</v>
      </c>
      <c r="J317" s="96">
        <f t="shared" si="62"/>
        <v>43</v>
      </c>
      <c r="K317" s="95">
        <f t="shared" si="62"/>
        <v>3.41</v>
      </c>
      <c r="L317" s="95">
        <f t="shared" si="62"/>
        <v>0.06</v>
      </c>
      <c r="M317" s="95">
        <f t="shared" si="62"/>
        <v>13.06</v>
      </c>
      <c r="N317" s="95">
        <f t="shared" si="62"/>
        <v>0.01</v>
      </c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</row>
    <row r="318" spans="1:254" ht="14.25" customHeight="1" x14ac:dyDescent="0.25">
      <c r="A318" s="21"/>
      <c r="B318" s="93" t="s">
        <v>47</v>
      </c>
      <c r="C318" s="55"/>
      <c r="D318" s="54">
        <f t="shared" ref="D318:N318" si="63">D306+D312+D317</f>
        <v>50.400000000000006</v>
      </c>
      <c r="E318" s="54">
        <f t="shared" si="63"/>
        <v>43.699999999999996</v>
      </c>
      <c r="F318" s="54">
        <f t="shared" si="63"/>
        <v>217.88000000000002</v>
      </c>
      <c r="G318" s="55">
        <f t="shared" si="63"/>
        <v>1506</v>
      </c>
      <c r="H318" s="55">
        <f t="shared" si="63"/>
        <v>228</v>
      </c>
      <c r="I318" s="55">
        <f t="shared" si="63"/>
        <v>135</v>
      </c>
      <c r="J318" s="55">
        <f t="shared" si="63"/>
        <v>364</v>
      </c>
      <c r="K318" s="56">
        <f t="shared" si="63"/>
        <v>12.650000000000002</v>
      </c>
      <c r="L318" s="56">
        <f t="shared" si="63"/>
        <v>0.8879999999999999</v>
      </c>
      <c r="M318" s="56">
        <f t="shared" si="63"/>
        <v>60.410000000000004</v>
      </c>
      <c r="N318" s="56">
        <f t="shared" si="63"/>
        <v>0.08</v>
      </c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</row>
    <row r="319" spans="1:254" ht="14.25" customHeight="1" x14ac:dyDescent="0.25">
      <c r="A319" s="21"/>
      <c r="B319" s="26" t="s">
        <v>100</v>
      </c>
      <c r="C319" s="46"/>
      <c r="D319" s="22"/>
      <c r="E319" s="22"/>
      <c r="F319" s="22"/>
      <c r="G319" s="23"/>
      <c r="H319" s="23"/>
      <c r="I319" s="23"/>
      <c r="J319" s="23"/>
      <c r="K319" s="24"/>
      <c r="L319" s="24"/>
      <c r="M319" s="24"/>
      <c r="N319" s="24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</row>
    <row r="320" spans="1:254" ht="14.25" customHeight="1" x14ac:dyDescent="0.25">
      <c r="A320" s="21"/>
      <c r="B320" s="27" t="s">
        <v>49</v>
      </c>
      <c r="C320" s="46"/>
      <c r="D320" s="22"/>
      <c r="E320" s="22"/>
      <c r="F320" s="22"/>
      <c r="G320" s="23"/>
      <c r="H320" s="23"/>
      <c r="I320" s="23"/>
      <c r="J320" s="23"/>
      <c r="K320" s="24"/>
      <c r="L320" s="24"/>
      <c r="M320" s="24"/>
      <c r="N320" s="24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</row>
    <row r="321" spans="1:254" s="47" customFormat="1" ht="14.25" customHeight="1" x14ac:dyDescent="0.25">
      <c r="A321" s="32">
        <v>295</v>
      </c>
      <c r="B321" s="39" t="s">
        <v>223</v>
      </c>
      <c r="C321" s="96" t="s">
        <v>35</v>
      </c>
      <c r="D321" s="22">
        <v>20.2</v>
      </c>
      <c r="E321" s="22">
        <v>8.9700000000000006</v>
      </c>
      <c r="F321" s="22">
        <v>16.8</v>
      </c>
      <c r="G321" s="23">
        <v>229</v>
      </c>
      <c r="H321" s="23">
        <v>42</v>
      </c>
      <c r="I321" s="23">
        <v>72</v>
      </c>
      <c r="J321" s="23">
        <v>151</v>
      </c>
      <c r="K321" s="24">
        <v>1.8</v>
      </c>
      <c r="L321" s="24">
        <v>0.2</v>
      </c>
      <c r="M321" s="24">
        <v>1.3</v>
      </c>
      <c r="N321" s="24">
        <v>0.06</v>
      </c>
      <c r="IT321" s="48"/>
    </row>
    <row r="322" spans="1:254" s="7" customFormat="1" ht="12.75" customHeight="1" x14ac:dyDescent="0.25">
      <c r="A322" s="32">
        <v>302</v>
      </c>
      <c r="B322" s="34" t="s">
        <v>36</v>
      </c>
      <c r="C322" s="96" t="s">
        <v>37</v>
      </c>
      <c r="D322" s="36">
        <v>10.199999999999999</v>
      </c>
      <c r="E322" s="36">
        <v>8.8000000000000007</v>
      </c>
      <c r="F322" s="36">
        <v>44.1</v>
      </c>
      <c r="G322" s="37">
        <v>296</v>
      </c>
      <c r="H322" s="37">
        <v>18</v>
      </c>
      <c r="I322" s="37">
        <v>161</v>
      </c>
      <c r="J322" s="37">
        <v>242</v>
      </c>
      <c r="K322" s="33">
        <v>5.4</v>
      </c>
      <c r="L322" s="33">
        <v>0.25</v>
      </c>
      <c r="M322" s="33">
        <v>0</v>
      </c>
      <c r="N322" s="33">
        <v>0.03</v>
      </c>
    </row>
    <row r="323" spans="1:254" ht="12.75" customHeight="1" x14ac:dyDescent="0.25">
      <c r="A323" s="32">
        <v>338</v>
      </c>
      <c r="B323" s="34" t="s">
        <v>246</v>
      </c>
      <c r="C323" s="96" t="s">
        <v>214</v>
      </c>
      <c r="D323" s="36">
        <v>0.5</v>
      </c>
      <c r="E323" s="36">
        <v>0.5</v>
      </c>
      <c r="F323" s="36">
        <v>12.7</v>
      </c>
      <c r="G323" s="37">
        <v>58</v>
      </c>
      <c r="H323" s="37">
        <v>21</v>
      </c>
      <c r="I323" s="37">
        <v>12</v>
      </c>
      <c r="J323" s="37">
        <v>14</v>
      </c>
      <c r="K323" s="33">
        <v>2.9</v>
      </c>
      <c r="L323" s="33">
        <v>0</v>
      </c>
      <c r="M323" s="33">
        <v>13</v>
      </c>
      <c r="N323" s="33">
        <v>0</v>
      </c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</row>
    <row r="324" spans="1:254" s="47" customFormat="1" ht="15" customHeight="1" x14ac:dyDescent="0.25">
      <c r="A324" s="32">
        <v>377</v>
      </c>
      <c r="B324" s="39" t="s">
        <v>54</v>
      </c>
      <c r="C324" s="96" t="s">
        <v>55</v>
      </c>
      <c r="D324" s="36">
        <v>0.3</v>
      </c>
      <c r="E324" s="36">
        <v>0.1</v>
      </c>
      <c r="F324" s="36">
        <v>10.3</v>
      </c>
      <c r="G324" s="37">
        <v>43</v>
      </c>
      <c r="H324" s="37">
        <v>8</v>
      </c>
      <c r="I324" s="37">
        <v>5</v>
      </c>
      <c r="J324" s="37">
        <v>10</v>
      </c>
      <c r="K324" s="33">
        <v>0.89</v>
      </c>
      <c r="L324" s="33">
        <v>0</v>
      </c>
      <c r="M324" s="33">
        <v>2.9</v>
      </c>
      <c r="N324" s="33">
        <v>0</v>
      </c>
      <c r="IT324" s="48"/>
    </row>
    <row r="325" spans="1:254" ht="14.25" customHeight="1" x14ac:dyDescent="0.25">
      <c r="A325" s="21"/>
      <c r="B325" s="40" t="s">
        <v>28</v>
      </c>
      <c r="C325" s="46" t="s">
        <v>29</v>
      </c>
      <c r="D325" s="22">
        <v>2</v>
      </c>
      <c r="E325" s="22">
        <v>0.5</v>
      </c>
      <c r="F325" s="22">
        <v>14.3</v>
      </c>
      <c r="G325" s="23">
        <v>70</v>
      </c>
      <c r="H325" s="23">
        <v>10</v>
      </c>
      <c r="I325" s="23">
        <v>0</v>
      </c>
      <c r="J325" s="23">
        <v>0</v>
      </c>
      <c r="K325" s="24">
        <v>0.5</v>
      </c>
      <c r="L325" s="24">
        <v>0.08</v>
      </c>
      <c r="M325" s="24">
        <v>0</v>
      </c>
      <c r="N325" s="24">
        <v>0</v>
      </c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</row>
    <row r="326" spans="1:254" ht="14.25" customHeight="1" x14ac:dyDescent="0.25">
      <c r="A326" s="21"/>
      <c r="B326" s="43" t="s">
        <v>30</v>
      </c>
      <c r="C326" s="116"/>
      <c r="D326" s="45">
        <f t="shared" ref="D326:N326" si="64">SUM(D321:D325)</f>
        <v>33.200000000000003</v>
      </c>
      <c r="E326" s="45">
        <f t="shared" si="64"/>
        <v>18.870000000000005</v>
      </c>
      <c r="F326" s="45">
        <f t="shared" si="64"/>
        <v>98.2</v>
      </c>
      <c r="G326" s="46">
        <f t="shared" si="64"/>
        <v>696</v>
      </c>
      <c r="H326" s="46">
        <f t="shared" si="64"/>
        <v>99</v>
      </c>
      <c r="I326" s="46">
        <f t="shared" si="64"/>
        <v>250</v>
      </c>
      <c r="J326" s="46">
        <f t="shared" si="64"/>
        <v>417</v>
      </c>
      <c r="K326" s="42">
        <f t="shared" si="64"/>
        <v>11.49</v>
      </c>
      <c r="L326" s="42">
        <f t="shared" si="64"/>
        <v>0.53</v>
      </c>
      <c r="M326" s="42">
        <f t="shared" si="64"/>
        <v>17.2</v>
      </c>
      <c r="N326" s="42">
        <f t="shared" si="64"/>
        <v>0.09</v>
      </c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</row>
    <row r="327" spans="1:254" ht="14.25" customHeight="1" x14ac:dyDescent="0.25">
      <c r="A327" s="21"/>
      <c r="B327" s="27" t="s">
        <v>238</v>
      </c>
      <c r="C327" s="46"/>
      <c r="D327" s="22"/>
      <c r="E327" s="22"/>
      <c r="F327" s="22"/>
      <c r="G327" s="23"/>
      <c r="H327" s="23"/>
      <c r="I327" s="23"/>
      <c r="J327" s="23"/>
      <c r="K327" s="24"/>
      <c r="L327" s="24"/>
      <c r="M327" s="24"/>
      <c r="N327" s="24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</row>
    <row r="328" spans="1:254" ht="16.5" customHeight="1" x14ac:dyDescent="0.25">
      <c r="A328" s="32" t="s">
        <v>175</v>
      </c>
      <c r="B328" s="38" t="s">
        <v>176</v>
      </c>
      <c r="C328" s="96">
        <v>255</v>
      </c>
      <c r="D328" s="36">
        <v>6.8</v>
      </c>
      <c r="E328" s="36">
        <v>6.2</v>
      </c>
      <c r="F328" s="36">
        <v>7</v>
      </c>
      <c r="G328" s="37">
        <v>112</v>
      </c>
      <c r="H328" s="37">
        <v>20</v>
      </c>
      <c r="I328" s="37">
        <v>32</v>
      </c>
      <c r="J328" s="37">
        <v>99</v>
      </c>
      <c r="K328" s="33">
        <v>1.2</v>
      </c>
      <c r="L328" s="33">
        <v>0.1</v>
      </c>
      <c r="M328" s="33">
        <v>5.3</v>
      </c>
      <c r="N328" s="33">
        <v>0</v>
      </c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</row>
    <row r="329" spans="1:254" ht="14.25" customHeight="1" x14ac:dyDescent="0.25">
      <c r="A329" s="32">
        <v>284</v>
      </c>
      <c r="B329" s="19" t="s">
        <v>250</v>
      </c>
      <c r="C329" s="96" t="s">
        <v>25</v>
      </c>
      <c r="D329" s="22">
        <v>14.6</v>
      </c>
      <c r="E329" s="22">
        <v>12.2</v>
      </c>
      <c r="F329" s="22">
        <v>21</v>
      </c>
      <c r="G329" s="23">
        <v>252</v>
      </c>
      <c r="H329" s="23">
        <v>19</v>
      </c>
      <c r="I329" s="23">
        <v>44</v>
      </c>
      <c r="J329" s="23">
        <v>143</v>
      </c>
      <c r="K329" s="24">
        <v>1.8</v>
      </c>
      <c r="L329" s="24">
        <v>0.17</v>
      </c>
      <c r="M329" s="24">
        <v>4.3</v>
      </c>
      <c r="N329" s="24">
        <v>0</v>
      </c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</row>
    <row r="330" spans="1:254" ht="14.25" customHeight="1" x14ac:dyDescent="0.25">
      <c r="A330" s="21">
        <v>348</v>
      </c>
      <c r="B330" s="58" t="s">
        <v>128</v>
      </c>
      <c r="C330" s="46" t="s">
        <v>25</v>
      </c>
      <c r="D330" s="22">
        <v>1</v>
      </c>
      <c r="E330" s="22">
        <v>0</v>
      </c>
      <c r="F330" s="22">
        <v>13.2</v>
      </c>
      <c r="G330" s="23">
        <v>86</v>
      </c>
      <c r="H330" s="23">
        <v>33</v>
      </c>
      <c r="I330" s="23">
        <v>21</v>
      </c>
      <c r="J330" s="23">
        <v>29</v>
      </c>
      <c r="K330" s="24">
        <v>0.69</v>
      </c>
      <c r="L330" s="24">
        <v>0.02</v>
      </c>
      <c r="M330" s="24">
        <v>0.89</v>
      </c>
      <c r="N330" s="24">
        <v>0</v>
      </c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</row>
    <row r="331" spans="1:254" s="7" customFormat="1" ht="25.5" customHeight="1" x14ac:dyDescent="0.25">
      <c r="A331" s="21"/>
      <c r="B331" s="40" t="s">
        <v>39</v>
      </c>
      <c r="C331" s="46" t="s">
        <v>40</v>
      </c>
      <c r="D331" s="22">
        <v>3.8</v>
      </c>
      <c r="E331" s="22">
        <v>0.8</v>
      </c>
      <c r="F331" s="22">
        <v>25.1</v>
      </c>
      <c r="G331" s="23">
        <v>123</v>
      </c>
      <c r="H331" s="23">
        <v>28</v>
      </c>
      <c r="I331" s="23">
        <v>0</v>
      </c>
      <c r="J331" s="23">
        <v>0</v>
      </c>
      <c r="K331" s="24">
        <v>1.48</v>
      </c>
      <c r="L331" s="24">
        <v>0.17</v>
      </c>
      <c r="M331" s="24">
        <v>0</v>
      </c>
      <c r="N331" s="24">
        <v>0</v>
      </c>
    </row>
    <row r="332" spans="1:254" ht="14.25" customHeight="1" x14ac:dyDescent="0.25">
      <c r="A332" s="21"/>
      <c r="B332" s="43" t="s">
        <v>30</v>
      </c>
      <c r="C332" s="116"/>
      <c r="D332" s="45">
        <f t="shared" ref="D332:N332" si="65">SUM(D328:D331)</f>
        <v>26.2</v>
      </c>
      <c r="E332" s="45">
        <f t="shared" si="65"/>
        <v>19.2</v>
      </c>
      <c r="F332" s="45">
        <f t="shared" si="65"/>
        <v>66.300000000000011</v>
      </c>
      <c r="G332" s="46">
        <f t="shared" si="65"/>
        <v>573</v>
      </c>
      <c r="H332" s="46">
        <f t="shared" si="65"/>
        <v>100</v>
      </c>
      <c r="I332" s="46">
        <f t="shared" si="65"/>
        <v>97</v>
      </c>
      <c r="J332" s="46">
        <f t="shared" si="65"/>
        <v>271</v>
      </c>
      <c r="K332" s="42">
        <f t="shared" si="65"/>
        <v>5.17</v>
      </c>
      <c r="L332" s="42">
        <f t="shared" si="65"/>
        <v>0.46000000000000008</v>
      </c>
      <c r="M332" s="42">
        <f t="shared" si="65"/>
        <v>10.49</v>
      </c>
      <c r="N332" s="42">
        <f t="shared" si="65"/>
        <v>0</v>
      </c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</row>
    <row r="333" spans="1:254" ht="14.25" customHeight="1" x14ac:dyDescent="0.25">
      <c r="A333" s="21"/>
      <c r="B333" s="27" t="s">
        <v>41</v>
      </c>
      <c r="C333" s="116"/>
      <c r="D333" s="45"/>
      <c r="E333" s="45"/>
      <c r="F333" s="45"/>
      <c r="G333" s="46"/>
      <c r="H333" s="46"/>
      <c r="I333" s="46"/>
      <c r="J333" s="46"/>
      <c r="K333" s="42"/>
      <c r="L333" s="42"/>
      <c r="M333" s="42"/>
      <c r="N333" s="42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</row>
    <row r="334" spans="1:254" ht="14.25" customHeight="1" x14ac:dyDescent="0.25">
      <c r="A334" s="32" t="s">
        <v>65</v>
      </c>
      <c r="B334" s="39" t="s">
        <v>229</v>
      </c>
      <c r="C334" s="96" t="s">
        <v>99</v>
      </c>
      <c r="D334" s="36">
        <v>9.6999999999999993</v>
      </c>
      <c r="E334" s="36">
        <v>9.3000000000000007</v>
      </c>
      <c r="F334" s="36">
        <v>18.2</v>
      </c>
      <c r="G334" s="37">
        <v>195</v>
      </c>
      <c r="H334" s="37">
        <v>23</v>
      </c>
      <c r="I334" s="37">
        <v>16</v>
      </c>
      <c r="J334" s="37">
        <v>96</v>
      </c>
      <c r="K334" s="33">
        <v>1</v>
      </c>
      <c r="L334" s="33">
        <v>0.1</v>
      </c>
      <c r="M334" s="33">
        <v>0.2</v>
      </c>
      <c r="N334" s="33">
        <v>0.01</v>
      </c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</row>
    <row r="335" spans="1:254" ht="14.25" customHeight="1" x14ac:dyDescent="0.25">
      <c r="A335" s="21">
        <v>342</v>
      </c>
      <c r="B335" s="58" t="s">
        <v>82</v>
      </c>
      <c r="C335" s="46" t="s">
        <v>25</v>
      </c>
      <c r="D335" s="22">
        <v>0.2</v>
      </c>
      <c r="E335" s="22">
        <v>0.2</v>
      </c>
      <c r="F335" s="22">
        <v>13.9</v>
      </c>
      <c r="G335" s="23">
        <v>58</v>
      </c>
      <c r="H335" s="23">
        <v>7</v>
      </c>
      <c r="I335" s="23">
        <v>4</v>
      </c>
      <c r="J335" s="23">
        <v>4</v>
      </c>
      <c r="K335" s="24">
        <v>0.9</v>
      </c>
      <c r="L335" s="24">
        <v>0</v>
      </c>
      <c r="M335" s="24">
        <v>4.0999999999999996</v>
      </c>
      <c r="N335" s="24">
        <v>0</v>
      </c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4" ht="14.25" customHeight="1" x14ac:dyDescent="0.25">
      <c r="A336" s="21"/>
      <c r="B336" s="43" t="s">
        <v>30</v>
      </c>
      <c r="C336" s="116"/>
      <c r="D336" s="45">
        <f t="shared" ref="D336:N336" si="66">SUM(D334:D335)</f>
        <v>9.8999999999999986</v>
      </c>
      <c r="E336" s="45">
        <f t="shared" si="66"/>
        <v>9.5</v>
      </c>
      <c r="F336" s="45">
        <f t="shared" si="66"/>
        <v>32.1</v>
      </c>
      <c r="G336" s="46">
        <f t="shared" si="66"/>
        <v>253</v>
      </c>
      <c r="H336" s="46">
        <f t="shared" si="66"/>
        <v>30</v>
      </c>
      <c r="I336" s="46">
        <f t="shared" si="66"/>
        <v>20</v>
      </c>
      <c r="J336" s="46">
        <f t="shared" si="66"/>
        <v>100</v>
      </c>
      <c r="K336" s="42">
        <f t="shared" si="66"/>
        <v>1.9</v>
      </c>
      <c r="L336" s="42">
        <f t="shared" si="66"/>
        <v>0.1</v>
      </c>
      <c r="M336" s="42">
        <f t="shared" si="66"/>
        <v>4.3</v>
      </c>
      <c r="N336" s="42">
        <f t="shared" si="66"/>
        <v>0.01</v>
      </c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</row>
    <row r="337" spans="1:253" ht="14.25" customHeight="1" x14ac:dyDescent="0.25">
      <c r="A337" s="21"/>
      <c r="B337" s="93" t="s">
        <v>47</v>
      </c>
      <c r="C337" s="55"/>
      <c r="D337" s="54">
        <f t="shared" ref="D337:N337" si="67">D326+D332+D336</f>
        <v>69.300000000000011</v>
      </c>
      <c r="E337" s="54">
        <f t="shared" si="67"/>
        <v>47.570000000000007</v>
      </c>
      <c r="F337" s="54">
        <f t="shared" si="67"/>
        <v>196.6</v>
      </c>
      <c r="G337" s="55">
        <f t="shared" si="67"/>
        <v>1522</v>
      </c>
      <c r="H337" s="55">
        <f t="shared" si="67"/>
        <v>229</v>
      </c>
      <c r="I337" s="55">
        <f t="shared" si="67"/>
        <v>367</v>
      </c>
      <c r="J337" s="55">
        <f t="shared" si="67"/>
        <v>788</v>
      </c>
      <c r="K337" s="56">
        <f t="shared" si="67"/>
        <v>18.559999999999999</v>
      </c>
      <c r="L337" s="56">
        <f t="shared" si="67"/>
        <v>1.0900000000000001</v>
      </c>
      <c r="M337" s="56">
        <f t="shared" si="67"/>
        <v>31.99</v>
      </c>
      <c r="N337" s="56">
        <f t="shared" si="67"/>
        <v>9.9999999999999992E-2</v>
      </c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s="7" customFormat="1" ht="14.25" customHeight="1" x14ac:dyDescent="0.25">
      <c r="A338" s="21"/>
      <c r="B338" s="63" t="s">
        <v>109</v>
      </c>
      <c r="C338" s="138"/>
      <c r="D338" s="78"/>
      <c r="E338" s="78"/>
      <c r="F338" s="78"/>
      <c r="G338" s="79"/>
      <c r="H338" s="79"/>
      <c r="I338" s="79"/>
      <c r="J338" s="79"/>
      <c r="K338" s="80"/>
      <c r="L338" s="80"/>
      <c r="M338" s="80"/>
      <c r="N338" s="80"/>
    </row>
    <row r="339" spans="1:253" ht="14.25" customHeight="1" x14ac:dyDescent="0.25">
      <c r="A339" s="21"/>
      <c r="B339" s="100" t="s">
        <v>237</v>
      </c>
      <c r="C339" s="138"/>
      <c r="D339" s="78"/>
      <c r="E339" s="78"/>
      <c r="F339" s="78"/>
      <c r="G339" s="79"/>
      <c r="H339" s="79"/>
      <c r="I339" s="79"/>
      <c r="J339" s="79"/>
      <c r="K339" s="80"/>
      <c r="L339" s="80"/>
      <c r="M339" s="80"/>
      <c r="N339" s="80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</row>
    <row r="340" spans="1:253" ht="14.25" customHeight="1" x14ac:dyDescent="0.25">
      <c r="A340" s="21">
        <v>14</v>
      </c>
      <c r="B340" s="40" t="s">
        <v>210</v>
      </c>
      <c r="C340" s="46" t="s">
        <v>51</v>
      </c>
      <c r="D340" s="78">
        <v>0.1</v>
      </c>
      <c r="E340" s="78">
        <v>7.3</v>
      </c>
      <c r="F340" s="78">
        <v>0.1</v>
      </c>
      <c r="G340" s="79">
        <v>66</v>
      </c>
      <c r="H340" s="79">
        <v>2</v>
      </c>
      <c r="I340" s="79">
        <v>0</v>
      </c>
      <c r="J340" s="79">
        <v>3</v>
      </c>
      <c r="K340" s="80">
        <v>0.02</v>
      </c>
      <c r="L340" s="80">
        <v>0.01</v>
      </c>
      <c r="M340" s="80">
        <v>0</v>
      </c>
      <c r="N340" s="80">
        <v>0.04</v>
      </c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</row>
    <row r="341" spans="1:253" ht="12.75" customHeight="1" x14ac:dyDescent="0.25">
      <c r="A341" s="32" t="s">
        <v>59</v>
      </c>
      <c r="B341" s="34" t="s">
        <v>60</v>
      </c>
      <c r="C341" s="96" t="s">
        <v>61</v>
      </c>
      <c r="D341" s="36">
        <v>11.3</v>
      </c>
      <c r="E341" s="36">
        <v>11.8</v>
      </c>
      <c r="F341" s="36">
        <v>12.9</v>
      </c>
      <c r="G341" s="37">
        <v>202</v>
      </c>
      <c r="H341" s="37">
        <v>17</v>
      </c>
      <c r="I341" s="37">
        <v>15</v>
      </c>
      <c r="J341" s="37">
        <v>77</v>
      </c>
      <c r="K341" s="33">
        <v>0.8</v>
      </c>
      <c r="L341" s="33">
        <v>0.13</v>
      </c>
      <c r="M341" s="33">
        <v>0.95</v>
      </c>
      <c r="N341" s="33">
        <v>0.03</v>
      </c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</row>
    <row r="342" spans="1:253" ht="12.75" customHeight="1" x14ac:dyDescent="0.25">
      <c r="A342" s="21">
        <v>312</v>
      </c>
      <c r="B342" s="40" t="s">
        <v>62</v>
      </c>
      <c r="C342" s="96" t="s">
        <v>37</v>
      </c>
      <c r="D342" s="22">
        <v>3.8</v>
      </c>
      <c r="E342" s="22">
        <v>6.3</v>
      </c>
      <c r="F342" s="22">
        <v>14.5</v>
      </c>
      <c r="G342" s="23">
        <v>130</v>
      </c>
      <c r="H342" s="23">
        <v>46</v>
      </c>
      <c r="I342" s="23">
        <v>33</v>
      </c>
      <c r="J342" s="23">
        <v>99</v>
      </c>
      <c r="K342" s="24">
        <v>1.18</v>
      </c>
      <c r="L342" s="24">
        <v>0.01</v>
      </c>
      <c r="M342" s="24">
        <v>0.36</v>
      </c>
      <c r="N342" s="24">
        <v>0.06</v>
      </c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</row>
    <row r="343" spans="1:253" ht="15.75" customHeight="1" x14ac:dyDescent="0.25">
      <c r="A343" s="32" t="s">
        <v>26</v>
      </c>
      <c r="B343" s="39" t="s">
        <v>27</v>
      </c>
      <c r="C343" s="96" t="s">
        <v>25</v>
      </c>
      <c r="D343" s="36">
        <v>2.2999999999999998</v>
      </c>
      <c r="E343" s="36">
        <v>1.4</v>
      </c>
      <c r="F343" s="36">
        <v>22</v>
      </c>
      <c r="G343" s="37">
        <v>110</v>
      </c>
      <c r="H343" s="37">
        <v>60</v>
      </c>
      <c r="I343" s="37">
        <v>7</v>
      </c>
      <c r="J343" s="37">
        <v>45</v>
      </c>
      <c r="K343" s="33">
        <v>0.1</v>
      </c>
      <c r="L343" s="33">
        <v>0.02</v>
      </c>
      <c r="M343" s="33">
        <v>0.65</v>
      </c>
      <c r="N343" s="33">
        <v>0.01</v>
      </c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</row>
    <row r="344" spans="1:253" ht="14.25" customHeight="1" x14ac:dyDescent="0.25">
      <c r="A344" s="21"/>
      <c r="B344" s="40" t="s">
        <v>28</v>
      </c>
      <c r="C344" s="46" t="s">
        <v>29</v>
      </c>
      <c r="D344" s="22">
        <v>2</v>
      </c>
      <c r="E344" s="22">
        <v>0.5</v>
      </c>
      <c r="F344" s="22">
        <v>14.3</v>
      </c>
      <c r="G344" s="23">
        <v>70</v>
      </c>
      <c r="H344" s="23">
        <v>10</v>
      </c>
      <c r="I344" s="23">
        <v>0</v>
      </c>
      <c r="J344" s="23">
        <v>0</v>
      </c>
      <c r="K344" s="24">
        <v>0.5</v>
      </c>
      <c r="L344" s="24">
        <v>0.08</v>
      </c>
      <c r="M344" s="24">
        <v>0</v>
      </c>
      <c r="N344" s="24">
        <v>0</v>
      </c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</row>
    <row r="345" spans="1:253" s="7" customFormat="1" ht="14.25" customHeight="1" x14ac:dyDescent="0.25">
      <c r="A345" s="21"/>
      <c r="B345" s="101" t="s">
        <v>30</v>
      </c>
      <c r="C345" s="139"/>
      <c r="D345" s="74">
        <f t="shared" ref="D345:N345" si="68">SUM(D340:D344)</f>
        <v>19.5</v>
      </c>
      <c r="E345" s="74">
        <f t="shared" si="68"/>
        <v>27.3</v>
      </c>
      <c r="F345" s="74">
        <f t="shared" si="68"/>
        <v>63.8</v>
      </c>
      <c r="G345" s="75">
        <f t="shared" si="68"/>
        <v>578</v>
      </c>
      <c r="H345" s="75">
        <f t="shared" si="68"/>
        <v>135</v>
      </c>
      <c r="I345" s="75">
        <f t="shared" si="68"/>
        <v>55</v>
      </c>
      <c r="J345" s="75">
        <f t="shared" si="68"/>
        <v>224</v>
      </c>
      <c r="K345" s="76">
        <f t="shared" si="68"/>
        <v>2.6</v>
      </c>
      <c r="L345" s="76">
        <f t="shared" si="68"/>
        <v>0.25</v>
      </c>
      <c r="M345" s="76">
        <f t="shared" si="68"/>
        <v>1.96</v>
      </c>
      <c r="N345" s="76">
        <f t="shared" si="68"/>
        <v>0.14000000000000001</v>
      </c>
    </row>
    <row r="346" spans="1:253" ht="14.25" customHeight="1" x14ac:dyDescent="0.25">
      <c r="A346" s="21"/>
      <c r="B346" s="100" t="s">
        <v>238</v>
      </c>
      <c r="C346" s="137"/>
      <c r="D346" s="78"/>
      <c r="E346" s="78"/>
      <c r="F346" s="78"/>
      <c r="G346" s="79"/>
      <c r="H346" s="79"/>
      <c r="I346" s="79"/>
      <c r="J346" s="79"/>
      <c r="K346" s="80"/>
      <c r="L346" s="80"/>
      <c r="M346" s="80"/>
      <c r="N346" s="80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</row>
    <row r="347" spans="1:253" ht="27" customHeight="1" x14ac:dyDescent="0.25">
      <c r="A347" s="32">
        <v>82</v>
      </c>
      <c r="B347" s="57" t="s">
        <v>119</v>
      </c>
      <c r="C347" s="96" t="s">
        <v>120</v>
      </c>
      <c r="D347" s="36">
        <v>4.2</v>
      </c>
      <c r="E347" s="36">
        <v>5.2</v>
      </c>
      <c r="F347" s="36">
        <v>9.3000000000000007</v>
      </c>
      <c r="G347" s="37">
        <v>101</v>
      </c>
      <c r="H347" s="37">
        <v>37.1</v>
      </c>
      <c r="I347" s="37">
        <v>23</v>
      </c>
      <c r="J347" s="37">
        <v>76</v>
      </c>
      <c r="K347" s="33">
        <v>1.24</v>
      </c>
      <c r="L347" s="33">
        <v>0.05</v>
      </c>
      <c r="M347" s="33">
        <v>9.1999999999999993</v>
      </c>
      <c r="N347" s="33">
        <v>0.01</v>
      </c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</row>
    <row r="348" spans="1:253" ht="12.75" customHeight="1" x14ac:dyDescent="0.25">
      <c r="A348" s="32">
        <v>271</v>
      </c>
      <c r="B348" s="34" t="s">
        <v>70</v>
      </c>
      <c r="C348" s="96" t="s">
        <v>35</v>
      </c>
      <c r="D348" s="36">
        <v>13.8</v>
      </c>
      <c r="E348" s="36">
        <v>11.3</v>
      </c>
      <c r="F348" s="36">
        <v>10.1</v>
      </c>
      <c r="G348" s="37">
        <v>198</v>
      </c>
      <c r="H348" s="37">
        <v>10</v>
      </c>
      <c r="I348" s="37">
        <v>10</v>
      </c>
      <c r="J348" s="37">
        <v>53</v>
      </c>
      <c r="K348" s="33">
        <v>1</v>
      </c>
      <c r="L348" s="33">
        <v>0.3</v>
      </c>
      <c r="M348" s="33">
        <v>0</v>
      </c>
      <c r="N348" s="33">
        <v>0</v>
      </c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</row>
    <row r="349" spans="1:253" ht="12.75" customHeight="1" x14ac:dyDescent="0.25">
      <c r="A349" s="21">
        <v>309</v>
      </c>
      <c r="B349" s="40" t="s">
        <v>163</v>
      </c>
      <c r="C349" s="96" t="s">
        <v>37</v>
      </c>
      <c r="D349" s="22">
        <v>6.5</v>
      </c>
      <c r="E349" s="22">
        <v>5.7</v>
      </c>
      <c r="F349" s="22">
        <v>33.5</v>
      </c>
      <c r="G349" s="23">
        <v>212</v>
      </c>
      <c r="H349" s="23">
        <v>8</v>
      </c>
      <c r="I349" s="23">
        <v>9</v>
      </c>
      <c r="J349" s="23">
        <v>42</v>
      </c>
      <c r="K349" s="24">
        <v>0.91</v>
      </c>
      <c r="L349" s="24">
        <v>7.0000000000000007E-2</v>
      </c>
      <c r="M349" s="24">
        <v>0</v>
      </c>
      <c r="N349" s="24">
        <v>0.03</v>
      </c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</row>
    <row r="350" spans="1:253" ht="12.75" customHeight="1" x14ac:dyDescent="0.25">
      <c r="A350" s="21" t="s">
        <v>63</v>
      </c>
      <c r="B350" s="25" t="s">
        <v>64</v>
      </c>
      <c r="C350" s="46" t="s">
        <v>25</v>
      </c>
      <c r="D350" s="36">
        <v>0</v>
      </c>
      <c r="E350" s="36">
        <v>0</v>
      </c>
      <c r="F350" s="36">
        <v>15</v>
      </c>
      <c r="G350" s="37">
        <v>60</v>
      </c>
      <c r="H350" s="37">
        <v>1</v>
      </c>
      <c r="I350" s="37">
        <v>0</v>
      </c>
      <c r="J350" s="37">
        <v>0</v>
      </c>
      <c r="K350" s="33">
        <v>0.05</v>
      </c>
      <c r="L350" s="33">
        <v>0</v>
      </c>
      <c r="M350" s="33">
        <v>0</v>
      </c>
      <c r="N350" s="33">
        <v>0</v>
      </c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</row>
    <row r="351" spans="1:253" ht="25.5" customHeight="1" x14ac:dyDescent="0.25">
      <c r="A351" s="21"/>
      <c r="B351" s="40" t="s">
        <v>39</v>
      </c>
      <c r="C351" s="46" t="s">
        <v>40</v>
      </c>
      <c r="D351" s="22">
        <v>3.8</v>
      </c>
      <c r="E351" s="22">
        <v>0.8</v>
      </c>
      <c r="F351" s="22">
        <v>25.1</v>
      </c>
      <c r="G351" s="23">
        <v>123</v>
      </c>
      <c r="H351" s="23">
        <v>28</v>
      </c>
      <c r="I351" s="23">
        <v>0</v>
      </c>
      <c r="J351" s="23">
        <v>0</v>
      </c>
      <c r="K351" s="24">
        <v>1.48</v>
      </c>
      <c r="L351" s="24">
        <v>0.17</v>
      </c>
      <c r="M351" s="24">
        <v>0</v>
      </c>
      <c r="N351" s="24">
        <v>0</v>
      </c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</row>
    <row r="352" spans="1:253" ht="14.25" customHeight="1" x14ac:dyDescent="0.25">
      <c r="A352" s="21"/>
      <c r="B352" s="102" t="s">
        <v>30</v>
      </c>
      <c r="C352" s="136"/>
      <c r="D352" s="74">
        <f t="shared" ref="D352:N352" si="69">SUM(D347:D351)</f>
        <v>28.3</v>
      </c>
      <c r="E352" s="74">
        <f t="shared" si="69"/>
        <v>23</v>
      </c>
      <c r="F352" s="74">
        <f t="shared" si="69"/>
        <v>93</v>
      </c>
      <c r="G352" s="75">
        <f t="shared" si="69"/>
        <v>694</v>
      </c>
      <c r="H352" s="75">
        <f t="shared" si="69"/>
        <v>84.1</v>
      </c>
      <c r="I352" s="75">
        <f t="shared" si="69"/>
        <v>42</v>
      </c>
      <c r="J352" s="75">
        <f t="shared" si="69"/>
        <v>171</v>
      </c>
      <c r="K352" s="76">
        <f t="shared" si="69"/>
        <v>4.68</v>
      </c>
      <c r="L352" s="76">
        <f t="shared" si="69"/>
        <v>0.59</v>
      </c>
      <c r="M352" s="76">
        <f t="shared" si="69"/>
        <v>9.1999999999999993</v>
      </c>
      <c r="N352" s="76">
        <f t="shared" si="69"/>
        <v>0.04</v>
      </c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</row>
    <row r="353" spans="1:254" ht="14.25" customHeight="1" x14ac:dyDescent="0.25">
      <c r="A353" s="21"/>
      <c r="B353" s="27" t="s">
        <v>41</v>
      </c>
      <c r="C353" s="46"/>
      <c r="D353" s="22"/>
      <c r="E353" s="22"/>
      <c r="F353" s="22"/>
      <c r="G353" s="23"/>
      <c r="H353" s="23"/>
      <c r="I353" s="23"/>
      <c r="J353" s="23"/>
      <c r="K353" s="24"/>
      <c r="L353" s="24"/>
      <c r="M353" s="24"/>
      <c r="N353" s="24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</row>
    <row r="354" spans="1:254" ht="27.75" customHeight="1" x14ac:dyDescent="0.25">
      <c r="A354" s="21"/>
      <c r="B354" s="25" t="s">
        <v>96</v>
      </c>
      <c r="C354" s="46" t="s">
        <v>25</v>
      </c>
      <c r="D354" s="22">
        <v>2</v>
      </c>
      <c r="E354" s="22">
        <v>6.4</v>
      </c>
      <c r="F354" s="22">
        <v>19</v>
      </c>
      <c r="G354" s="23">
        <v>140</v>
      </c>
      <c r="H354" s="23">
        <v>0</v>
      </c>
      <c r="I354" s="23">
        <v>0</v>
      </c>
      <c r="J354" s="23">
        <v>0</v>
      </c>
      <c r="K354" s="24">
        <v>0</v>
      </c>
      <c r="L354" s="24">
        <v>0</v>
      </c>
      <c r="M354" s="24">
        <v>0</v>
      </c>
      <c r="N354" s="24">
        <v>0</v>
      </c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</row>
    <row r="355" spans="1:254" ht="15" customHeight="1" x14ac:dyDescent="0.25">
      <c r="A355" s="32" t="s">
        <v>97</v>
      </c>
      <c r="B355" s="39" t="s">
        <v>98</v>
      </c>
      <c r="C355" s="96">
        <v>70</v>
      </c>
      <c r="D355" s="36">
        <v>5.0999999999999996</v>
      </c>
      <c r="E355" s="36">
        <v>5.4</v>
      </c>
      <c r="F355" s="36">
        <v>31.7</v>
      </c>
      <c r="G355" s="37">
        <v>196</v>
      </c>
      <c r="H355" s="37">
        <v>23.1</v>
      </c>
      <c r="I355" s="37">
        <v>8.3000000000000007</v>
      </c>
      <c r="J355" s="37">
        <v>45.7</v>
      </c>
      <c r="K355" s="33">
        <v>0.54</v>
      </c>
      <c r="L355" s="33">
        <v>0.05</v>
      </c>
      <c r="M355" s="33">
        <v>0.17</v>
      </c>
      <c r="N355" s="33">
        <v>6.0000000000000001E-3</v>
      </c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</row>
    <row r="356" spans="1:254" ht="14.25" customHeight="1" x14ac:dyDescent="0.25">
      <c r="A356" s="21"/>
      <c r="B356" s="43" t="s">
        <v>30</v>
      </c>
      <c r="C356" s="140"/>
      <c r="D356" s="45">
        <f t="shared" ref="D356:N356" si="70">SUM(D354:D355)</f>
        <v>7.1</v>
      </c>
      <c r="E356" s="45">
        <f t="shared" si="70"/>
        <v>11.8</v>
      </c>
      <c r="F356" s="45">
        <f t="shared" si="70"/>
        <v>50.7</v>
      </c>
      <c r="G356" s="46">
        <f t="shared" si="70"/>
        <v>336</v>
      </c>
      <c r="H356" s="46">
        <f t="shared" si="70"/>
        <v>23.1</v>
      </c>
      <c r="I356" s="46">
        <f t="shared" si="70"/>
        <v>8.3000000000000007</v>
      </c>
      <c r="J356" s="46">
        <f t="shared" si="70"/>
        <v>45.7</v>
      </c>
      <c r="K356" s="42">
        <f t="shared" si="70"/>
        <v>0.54</v>
      </c>
      <c r="L356" s="42">
        <f t="shared" si="70"/>
        <v>0.05</v>
      </c>
      <c r="M356" s="42">
        <f t="shared" si="70"/>
        <v>0.17</v>
      </c>
      <c r="N356" s="42">
        <f t="shared" si="70"/>
        <v>6.0000000000000001E-3</v>
      </c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</row>
    <row r="357" spans="1:254" ht="14.25" customHeight="1" x14ac:dyDescent="0.25">
      <c r="A357" s="21"/>
      <c r="B357" s="104" t="s">
        <v>47</v>
      </c>
      <c r="C357" s="70"/>
      <c r="D357" s="69">
        <f t="shared" ref="D357:N357" si="71">D345+D352+D356</f>
        <v>54.9</v>
      </c>
      <c r="E357" s="69">
        <f t="shared" si="71"/>
        <v>62.099999999999994</v>
      </c>
      <c r="F357" s="69">
        <f t="shared" si="71"/>
        <v>207.5</v>
      </c>
      <c r="G357" s="70">
        <f t="shared" si="71"/>
        <v>1608</v>
      </c>
      <c r="H357" s="70">
        <f t="shared" si="71"/>
        <v>242.2</v>
      </c>
      <c r="I357" s="70">
        <f t="shared" si="71"/>
        <v>105.3</v>
      </c>
      <c r="J357" s="70">
        <f t="shared" si="71"/>
        <v>440.7</v>
      </c>
      <c r="K357" s="71">
        <f t="shared" si="71"/>
        <v>7.8199999999999994</v>
      </c>
      <c r="L357" s="71">
        <f t="shared" si="71"/>
        <v>0.89</v>
      </c>
      <c r="M357" s="71">
        <f t="shared" si="71"/>
        <v>11.33</v>
      </c>
      <c r="N357" s="71">
        <f t="shared" si="71"/>
        <v>0.18600000000000003</v>
      </c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</row>
    <row r="358" spans="1:254" ht="14.25" customHeight="1" x14ac:dyDescent="0.25">
      <c r="A358" s="21"/>
      <c r="B358" s="90" t="s">
        <v>192</v>
      </c>
      <c r="C358" s="46"/>
      <c r="D358" s="22"/>
      <c r="E358" s="22"/>
      <c r="F358" s="22"/>
      <c r="G358" s="23"/>
      <c r="H358" s="23"/>
      <c r="I358" s="23"/>
      <c r="J358" s="23"/>
      <c r="K358" s="24"/>
      <c r="L358" s="24"/>
      <c r="M358" s="24"/>
      <c r="N358" s="24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</row>
    <row r="359" spans="1:254" ht="14.25" customHeight="1" x14ac:dyDescent="0.25">
      <c r="A359" s="21"/>
      <c r="B359" s="26" t="s">
        <v>20</v>
      </c>
      <c r="C359" s="46"/>
      <c r="D359" s="22"/>
      <c r="E359" s="22"/>
      <c r="F359" s="22"/>
      <c r="G359" s="23"/>
      <c r="H359" s="23"/>
      <c r="I359" s="23"/>
      <c r="J359" s="23"/>
      <c r="K359" s="24"/>
      <c r="L359" s="24"/>
      <c r="M359" s="24"/>
      <c r="N359" s="24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</row>
    <row r="360" spans="1:254" ht="14.25" customHeight="1" x14ac:dyDescent="0.25">
      <c r="A360" s="21"/>
      <c r="B360" s="27" t="s">
        <v>49</v>
      </c>
      <c r="C360" s="46"/>
      <c r="D360" s="22"/>
      <c r="E360" s="22"/>
      <c r="F360" s="22"/>
      <c r="G360" s="23"/>
      <c r="H360" s="23"/>
      <c r="I360" s="23"/>
      <c r="J360" s="23"/>
      <c r="K360" s="24"/>
      <c r="L360" s="24"/>
      <c r="M360" s="24"/>
      <c r="N360" s="24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</row>
    <row r="361" spans="1:254" ht="14.25" customHeight="1" x14ac:dyDescent="0.25">
      <c r="A361" s="21">
        <v>265</v>
      </c>
      <c r="B361" s="58" t="s">
        <v>244</v>
      </c>
      <c r="C361" s="96" t="s">
        <v>25</v>
      </c>
      <c r="D361" s="22">
        <v>11.6</v>
      </c>
      <c r="E361" s="22">
        <v>11.7</v>
      </c>
      <c r="F361" s="22">
        <v>37.1</v>
      </c>
      <c r="G361" s="23">
        <v>300</v>
      </c>
      <c r="H361" s="23">
        <v>9</v>
      </c>
      <c r="I361" s="23">
        <v>41</v>
      </c>
      <c r="J361" s="23">
        <v>176</v>
      </c>
      <c r="K361" s="24">
        <v>1.49</v>
      </c>
      <c r="L361" s="24">
        <v>0.08</v>
      </c>
      <c r="M361" s="24">
        <v>0.74</v>
      </c>
      <c r="N361" s="24">
        <v>0</v>
      </c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</row>
    <row r="362" spans="1:254" ht="14.25" customHeight="1" x14ac:dyDescent="0.25">
      <c r="A362" s="32">
        <v>338</v>
      </c>
      <c r="B362" s="34" t="s">
        <v>246</v>
      </c>
      <c r="C362" s="96" t="s">
        <v>214</v>
      </c>
      <c r="D362" s="36">
        <v>0.5</v>
      </c>
      <c r="E362" s="36">
        <v>0.5</v>
      </c>
      <c r="F362" s="36">
        <v>12.7</v>
      </c>
      <c r="G362" s="37">
        <v>58</v>
      </c>
      <c r="H362" s="37">
        <v>21</v>
      </c>
      <c r="I362" s="37">
        <v>12</v>
      </c>
      <c r="J362" s="37">
        <v>14</v>
      </c>
      <c r="K362" s="33">
        <v>2.9</v>
      </c>
      <c r="L362" s="33">
        <v>0</v>
      </c>
      <c r="M362" s="33">
        <v>13</v>
      </c>
      <c r="N362" s="33">
        <v>0</v>
      </c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</row>
    <row r="363" spans="1:254" s="47" customFormat="1" ht="14.25" customHeight="1" x14ac:dyDescent="0.25">
      <c r="A363" s="21" t="s">
        <v>85</v>
      </c>
      <c r="B363" s="39" t="s">
        <v>86</v>
      </c>
      <c r="C363" s="46" t="s">
        <v>25</v>
      </c>
      <c r="D363" s="22">
        <v>0.2</v>
      </c>
      <c r="E363" s="22">
        <v>0.1</v>
      </c>
      <c r="F363" s="22">
        <v>12</v>
      </c>
      <c r="G363" s="23">
        <v>49</v>
      </c>
      <c r="H363" s="23">
        <v>11</v>
      </c>
      <c r="I363" s="23">
        <v>8</v>
      </c>
      <c r="J363" s="23">
        <v>9</v>
      </c>
      <c r="K363" s="24">
        <v>0.2</v>
      </c>
      <c r="L363" s="24">
        <v>0.01</v>
      </c>
      <c r="M363" s="24">
        <v>4.5</v>
      </c>
      <c r="N363" s="24">
        <v>0</v>
      </c>
      <c r="IT363" s="48"/>
    </row>
    <row r="364" spans="1:254" ht="14.25" customHeight="1" x14ac:dyDescent="0.25">
      <c r="A364" s="21"/>
      <c r="B364" s="40" t="s">
        <v>28</v>
      </c>
      <c r="C364" s="46">
        <v>40</v>
      </c>
      <c r="D364" s="22">
        <v>3.2</v>
      </c>
      <c r="E364" s="22">
        <v>0.8</v>
      </c>
      <c r="F364" s="22">
        <v>22.88</v>
      </c>
      <c r="G364" s="23">
        <v>112</v>
      </c>
      <c r="H364" s="23">
        <v>16</v>
      </c>
      <c r="I364" s="23">
        <v>0</v>
      </c>
      <c r="J364" s="23">
        <v>0</v>
      </c>
      <c r="K364" s="24">
        <v>0.8</v>
      </c>
      <c r="L364" s="24">
        <v>0.128</v>
      </c>
      <c r="M364" s="24">
        <v>0</v>
      </c>
      <c r="N364" s="24">
        <v>0</v>
      </c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</row>
    <row r="365" spans="1:254" ht="14.25" customHeight="1" x14ac:dyDescent="0.25">
      <c r="A365" s="21"/>
      <c r="B365" s="43" t="s">
        <v>30</v>
      </c>
      <c r="C365" s="116"/>
      <c r="D365" s="45">
        <f t="shared" ref="D365:N365" si="72">SUM(D361:D364)</f>
        <v>15.5</v>
      </c>
      <c r="E365" s="45">
        <f t="shared" si="72"/>
        <v>13.1</v>
      </c>
      <c r="F365" s="45">
        <f t="shared" si="72"/>
        <v>84.679999999999993</v>
      </c>
      <c r="G365" s="46">
        <f t="shared" si="72"/>
        <v>519</v>
      </c>
      <c r="H365" s="46">
        <f t="shared" si="72"/>
        <v>57</v>
      </c>
      <c r="I365" s="46">
        <f t="shared" si="72"/>
        <v>61</v>
      </c>
      <c r="J365" s="46">
        <f t="shared" si="72"/>
        <v>199</v>
      </c>
      <c r="K365" s="42">
        <f t="shared" si="72"/>
        <v>5.39</v>
      </c>
      <c r="L365" s="42">
        <f t="shared" si="72"/>
        <v>0.218</v>
      </c>
      <c r="M365" s="42">
        <f t="shared" si="72"/>
        <v>18.240000000000002</v>
      </c>
      <c r="N365" s="42">
        <f t="shared" si="72"/>
        <v>0</v>
      </c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</row>
    <row r="366" spans="1:254" ht="14.25" customHeight="1" x14ac:dyDescent="0.25">
      <c r="A366" s="21"/>
      <c r="B366" s="27" t="s">
        <v>31</v>
      </c>
      <c r="C366" s="46"/>
      <c r="D366" s="22"/>
      <c r="E366" s="22"/>
      <c r="F366" s="22"/>
      <c r="G366" s="23"/>
      <c r="H366" s="23"/>
      <c r="I366" s="23"/>
      <c r="J366" s="23"/>
      <c r="K366" s="24"/>
      <c r="L366" s="24"/>
      <c r="M366" s="24"/>
      <c r="N366" s="24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</row>
    <row r="367" spans="1:254" ht="26.25" customHeight="1" x14ac:dyDescent="0.25">
      <c r="A367" s="21">
        <v>96</v>
      </c>
      <c r="B367" s="38" t="s">
        <v>140</v>
      </c>
      <c r="C367" s="96" t="s">
        <v>120</v>
      </c>
      <c r="D367" s="36">
        <v>4.7</v>
      </c>
      <c r="E367" s="36">
        <v>5.4</v>
      </c>
      <c r="F367" s="36">
        <v>16.8</v>
      </c>
      <c r="G367" s="37">
        <v>135</v>
      </c>
      <c r="H367" s="37">
        <v>23</v>
      </c>
      <c r="I367" s="37">
        <v>26</v>
      </c>
      <c r="J367" s="37">
        <v>102</v>
      </c>
      <c r="K367" s="33">
        <v>1.2</v>
      </c>
      <c r="L367" s="33">
        <v>0.1</v>
      </c>
      <c r="M367" s="33">
        <v>7.1</v>
      </c>
      <c r="N367" s="33">
        <v>0.01</v>
      </c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</row>
    <row r="368" spans="1:254" ht="13.5" customHeight="1" x14ac:dyDescent="0.25">
      <c r="A368" s="32" t="s">
        <v>196</v>
      </c>
      <c r="B368" s="38" t="s">
        <v>251</v>
      </c>
      <c r="C368" s="96" t="s">
        <v>25</v>
      </c>
      <c r="D368" s="36">
        <v>11.3</v>
      </c>
      <c r="E368" s="36">
        <v>10.8</v>
      </c>
      <c r="F368" s="36">
        <v>16.899999999999999</v>
      </c>
      <c r="G368" s="37">
        <v>211</v>
      </c>
      <c r="H368" s="37">
        <v>21</v>
      </c>
      <c r="I368" s="37">
        <v>36</v>
      </c>
      <c r="J368" s="37">
        <v>73</v>
      </c>
      <c r="K368" s="33">
        <v>2</v>
      </c>
      <c r="L368" s="33">
        <v>0.18</v>
      </c>
      <c r="M368" s="33">
        <v>41</v>
      </c>
      <c r="N368" s="33">
        <v>0.02</v>
      </c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</row>
    <row r="369" spans="1:253" ht="13.5" customHeight="1" x14ac:dyDescent="0.25">
      <c r="A369" s="32">
        <v>376</v>
      </c>
      <c r="B369" s="39" t="s">
        <v>38</v>
      </c>
      <c r="C369" s="96" t="s">
        <v>25</v>
      </c>
      <c r="D369" s="36">
        <v>0.2</v>
      </c>
      <c r="E369" s="36">
        <v>0.1</v>
      </c>
      <c r="F369" s="36">
        <v>10.1</v>
      </c>
      <c r="G369" s="37">
        <v>41</v>
      </c>
      <c r="H369" s="37">
        <v>5</v>
      </c>
      <c r="I369" s="37">
        <v>4</v>
      </c>
      <c r="J369" s="37">
        <v>8</v>
      </c>
      <c r="K369" s="33">
        <v>0.85</v>
      </c>
      <c r="L369" s="33">
        <v>0</v>
      </c>
      <c r="M369" s="33">
        <v>0.1</v>
      </c>
      <c r="N369" s="33">
        <v>0</v>
      </c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</row>
    <row r="370" spans="1:253" s="141" customFormat="1" ht="25.5" customHeight="1" x14ac:dyDescent="0.25">
      <c r="A370" s="21"/>
      <c r="B370" s="40" t="s">
        <v>39</v>
      </c>
      <c r="C370" s="46" t="s">
        <v>40</v>
      </c>
      <c r="D370" s="22">
        <v>3.8</v>
      </c>
      <c r="E370" s="22">
        <v>0.8</v>
      </c>
      <c r="F370" s="22">
        <v>25.1</v>
      </c>
      <c r="G370" s="23">
        <v>123</v>
      </c>
      <c r="H370" s="23">
        <v>28</v>
      </c>
      <c r="I370" s="23">
        <v>0</v>
      </c>
      <c r="J370" s="23">
        <v>0</v>
      </c>
      <c r="K370" s="24">
        <v>1.48</v>
      </c>
      <c r="L370" s="24">
        <v>0.17</v>
      </c>
      <c r="M370" s="24">
        <v>0</v>
      </c>
      <c r="N370" s="24">
        <v>0</v>
      </c>
    </row>
    <row r="371" spans="1:253" ht="14.25" customHeight="1" x14ac:dyDescent="0.25">
      <c r="A371" s="21"/>
      <c r="B371" s="43" t="s">
        <v>30</v>
      </c>
      <c r="C371" s="116"/>
      <c r="D371" s="45">
        <f t="shared" ref="D371:N371" si="73">SUM(D367:D370)</f>
        <v>20</v>
      </c>
      <c r="E371" s="45">
        <f t="shared" si="73"/>
        <v>17.100000000000005</v>
      </c>
      <c r="F371" s="45">
        <f t="shared" si="73"/>
        <v>68.900000000000006</v>
      </c>
      <c r="G371" s="46">
        <f t="shared" si="73"/>
        <v>510</v>
      </c>
      <c r="H371" s="46">
        <f t="shared" si="73"/>
        <v>77</v>
      </c>
      <c r="I371" s="46">
        <f t="shared" si="73"/>
        <v>66</v>
      </c>
      <c r="J371" s="46">
        <f t="shared" si="73"/>
        <v>183</v>
      </c>
      <c r="K371" s="42">
        <f t="shared" si="73"/>
        <v>5.5299999999999994</v>
      </c>
      <c r="L371" s="42">
        <f t="shared" si="73"/>
        <v>0.45000000000000007</v>
      </c>
      <c r="M371" s="42">
        <f t="shared" si="73"/>
        <v>48.2</v>
      </c>
      <c r="N371" s="42">
        <f t="shared" si="73"/>
        <v>0.03</v>
      </c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</row>
    <row r="372" spans="1:253" ht="14.25" customHeight="1" x14ac:dyDescent="0.25">
      <c r="A372" s="21"/>
      <c r="B372" s="27" t="s">
        <v>41</v>
      </c>
      <c r="C372" s="46"/>
      <c r="D372" s="22"/>
      <c r="E372" s="22"/>
      <c r="F372" s="22"/>
      <c r="G372" s="23"/>
      <c r="H372" s="23"/>
      <c r="I372" s="23"/>
      <c r="J372" s="23"/>
      <c r="K372" s="24"/>
      <c r="L372" s="24"/>
      <c r="M372" s="24"/>
      <c r="N372" s="24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</row>
    <row r="373" spans="1:253" ht="14.25" customHeight="1" x14ac:dyDescent="0.25">
      <c r="A373" s="33" t="s">
        <v>42</v>
      </c>
      <c r="B373" s="39" t="s">
        <v>43</v>
      </c>
      <c r="C373" s="96">
        <v>70</v>
      </c>
      <c r="D373" s="36">
        <v>9</v>
      </c>
      <c r="E373" s="36">
        <v>10.6</v>
      </c>
      <c r="F373" s="36">
        <v>19.5</v>
      </c>
      <c r="G373" s="37">
        <v>227</v>
      </c>
      <c r="H373" s="37">
        <v>181</v>
      </c>
      <c r="I373" s="37">
        <v>14</v>
      </c>
      <c r="J373" s="37">
        <v>126</v>
      </c>
      <c r="K373" s="33">
        <v>0.66</v>
      </c>
      <c r="L373" s="33">
        <v>0.06</v>
      </c>
      <c r="M373" s="33">
        <v>0.06</v>
      </c>
      <c r="N373" s="33">
        <v>0.09</v>
      </c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</row>
    <row r="374" spans="1:253" ht="14.25" customHeight="1" x14ac:dyDescent="0.25">
      <c r="A374" s="32">
        <v>388</v>
      </c>
      <c r="B374" s="39" t="s">
        <v>68</v>
      </c>
      <c r="C374" s="96" t="s">
        <v>25</v>
      </c>
      <c r="D374" s="36">
        <v>0.7</v>
      </c>
      <c r="E374" s="36">
        <v>0.3</v>
      </c>
      <c r="F374" s="36">
        <v>24.6</v>
      </c>
      <c r="G374" s="37">
        <v>104</v>
      </c>
      <c r="H374" s="37">
        <v>10</v>
      </c>
      <c r="I374" s="37">
        <v>3</v>
      </c>
      <c r="J374" s="37">
        <v>3</v>
      </c>
      <c r="K374" s="33">
        <v>0.65</v>
      </c>
      <c r="L374" s="33">
        <v>0.01</v>
      </c>
      <c r="M374" s="33">
        <v>20</v>
      </c>
      <c r="N374" s="33">
        <v>0</v>
      </c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</row>
    <row r="375" spans="1:253" ht="14.25" customHeight="1" x14ac:dyDescent="0.25">
      <c r="A375" s="32">
        <v>338</v>
      </c>
      <c r="B375" s="34" t="s">
        <v>74</v>
      </c>
      <c r="C375" s="96" t="s">
        <v>214</v>
      </c>
      <c r="D375" s="36">
        <v>0.5</v>
      </c>
      <c r="E375" s="36">
        <v>0.5</v>
      </c>
      <c r="F375" s="36">
        <v>12.7</v>
      </c>
      <c r="G375" s="37">
        <v>58</v>
      </c>
      <c r="H375" s="37">
        <v>21</v>
      </c>
      <c r="I375" s="37">
        <v>12</v>
      </c>
      <c r="J375" s="37">
        <v>14</v>
      </c>
      <c r="K375" s="33">
        <v>2.9</v>
      </c>
      <c r="L375" s="33">
        <v>0</v>
      </c>
      <c r="M375" s="33">
        <v>13</v>
      </c>
      <c r="N375" s="33">
        <v>0</v>
      </c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</row>
    <row r="376" spans="1:253" ht="14.25" customHeight="1" x14ac:dyDescent="0.25">
      <c r="A376" s="21"/>
      <c r="B376" s="43" t="s">
        <v>30</v>
      </c>
      <c r="C376" s="116"/>
      <c r="D376" s="45">
        <f t="shared" ref="D376:N376" si="74">SUM(D373:D375)</f>
        <v>10.199999999999999</v>
      </c>
      <c r="E376" s="45">
        <f t="shared" si="74"/>
        <v>11.4</v>
      </c>
      <c r="F376" s="45">
        <f t="shared" si="74"/>
        <v>56.8</v>
      </c>
      <c r="G376" s="46">
        <f t="shared" si="74"/>
        <v>389</v>
      </c>
      <c r="H376" s="46">
        <f t="shared" si="74"/>
        <v>212</v>
      </c>
      <c r="I376" s="46">
        <f t="shared" si="74"/>
        <v>29</v>
      </c>
      <c r="J376" s="46">
        <f t="shared" si="74"/>
        <v>143</v>
      </c>
      <c r="K376" s="42">
        <f t="shared" si="74"/>
        <v>4.21</v>
      </c>
      <c r="L376" s="42">
        <f t="shared" si="74"/>
        <v>6.9999999999999993E-2</v>
      </c>
      <c r="M376" s="42">
        <f t="shared" si="74"/>
        <v>33.06</v>
      </c>
      <c r="N376" s="42">
        <f t="shared" si="74"/>
        <v>0.09</v>
      </c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</row>
    <row r="377" spans="1:253" ht="14.25" customHeight="1" x14ac:dyDescent="0.25">
      <c r="A377" s="21"/>
      <c r="B377" s="84" t="s">
        <v>47</v>
      </c>
      <c r="C377" s="55"/>
      <c r="D377" s="54">
        <f t="shared" ref="D377:N377" si="75">SUM(D365+D371+D376)</f>
        <v>45.7</v>
      </c>
      <c r="E377" s="54">
        <f t="shared" si="75"/>
        <v>41.6</v>
      </c>
      <c r="F377" s="54">
        <f t="shared" si="75"/>
        <v>210.38</v>
      </c>
      <c r="G377" s="55">
        <f t="shared" si="75"/>
        <v>1418</v>
      </c>
      <c r="H377" s="55">
        <f t="shared" si="75"/>
        <v>346</v>
      </c>
      <c r="I377" s="55">
        <f t="shared" si="75"/>
        <v>156</v>
      </c>
      <c r="J377" s="55">
        <f t="shared" si="75"/>
        <v>525</v>
      </c>
      <c r="K377" s="56">
        <f t="shared" si="75"/>
        <v>15.129999999999999</v>
      </c>
      <c r="L377" s="56">
        <f t="shared" si="75"/>
        <v>0.73799999999999999</v>
      </c>
      <c r="M377" s="56">
        <f t="shared" si="75"/>
        <v>99.5</v>
      </c>
      <c r="N377" s="56">
        <f t="shared" si="75"/>
        <v>0.12</v>
      </c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</row>
    <row r="378" spans="1:253" ht="14.25" customHeight="1" x14ac:dyDescent="0.25">
      <c r="A378" s="21"/>
      <c r="B378" s="26" t="s">
        <v>48</v>
      </c>
      <c r="C378" s="46"/>
      <c r="D378" s="22"/>
      <c r="E378" s="22"/>
      <c r="F378" s="22"/>
      <c r="G378" s="23"/>
      <c r="H378" s="23"/>
      <c r="I378" s="23"/>
      <c r="J378" s="23"/>
      <c r="K378" s="24"/>
      <c r="L378" s="24"/>
      <c r="M378" s="24"/>
      <c r="N378" s="24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</row>
    <row r="379" spans="1:253" ht="14.25" customHeight="1" x14ac:dyDescent="0.25">
      <c r="A379" s="21"/>
      <c r="B379" s="27" t="s">
        <v>237</v>
      </c>
      <c r="C379" s="46"/>
      <c r="D379" s="22"/>
      <c r="E379" s="22"/>
      <c r="F379" s="22"/>
      <c r="G379" s="23"/>
      <c r="H379" s="23"/>
      <c r="I379" s="23"/>
      <c r="J379" s="23"/>
      <c r="K379" s="24"/>
      <c r="L379" s="24"/>
      <c r="M379" s="24"/>
      <c r="N379" s="24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</row>
    <row r="380" spans="1:253" ht="14.25" customHeight="1" x14ac:dyDescent="0.25">
      <c r="A380" s="32" t="s">
        <v>178</v>
      </c>
      <c r="B380" s="39" t="s">
        <v>252</v>
      </c>
      <c r="C380" s="96" t="s">
        <v>35</v>
      </c>
      <c r="D380" s="36">
        <v>7.2</v>
      </c>
      <c r="E380" s="36">
        <v>14</v>
      </c>
      <c r="F380" s="36">
        <v>2</v>
      </c>
      <c r="G380" s="37">
        <v>164</v>
      </c>
      <c r="H380" s="37">
        <v>20</v>
      </c>
      <c r="I380" s="37">
        <v>9</v>
      </c>
      <c r="J380" s="37">
        <v>18</v>
      </c>
      <c r="K380" s="33">
        <v>0.9</v>
      </c>
      <c r="L380" s="33">
        <v>8.9999999999999993E-3</v>
      </c>
      <c r="M380" s="33">
        <v>1.4</v>
      </c>
      <c r="N380" s="33">
        <v>8.0000000000000002E-3</v>
      </c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</row>
    <row r="381" spans="1:253" s="7" customFormat="1" ht="12.75" customHeight="1" x14ac:dyDescent="0.25">
      <c r="A381" s="21">
        <v>304</v>
      </c>
      <c r="B381" s="40" t="s">
        <v>81</v>
      </c>
      <c r="C381" s="96" t="s">
        <v>37</v>
      </c>
      <c r="D381" s="22">
        <v>4.4000000000000004</v>
      </c>
      <c r="E381" s="22">
        <v>7.5</v>
      </c>
      <c r="F381" s="22">
        <v>33.700000000000003</v>
      </c>
      <c r="G381" s="23">
        <v>220</v>
      </c>
      <c r="H381" s="23">
        <v>2</v>
      </c>
      <c r="I381" s="23">
        <v>23</v>
      </c>
      <c r="J381" s="23">
        <v>73</v>
      </c>
      <c r="K381" s="24">
        <v>0.62</v>
      </c>
      <c r="L381" s="24">
        <v>0.03</v>
      </c>
      <c r="M381" s="24">
        <v>0</v>
      </c>
      <c r="N381" s="24">
        <v>0.04</v>
      </c>
    </row>
    <row r="382" spans="1:253" ht="14.25" customHeight="1" x14ac:dyDescent="0.25">
      <c r="A382" s="32" t="s">
        <v>26</v>
      </c>
      <c r="B382" s="39" t="s">
        <v>27</v>
      </c>
      <c r="C382" s="96" t="s">
        <v>25</v>
      </c>
      <c r="D382" s="36">
        <v>2.2999999999999998</v>
      </c>
      <c r="E382" s="36">
        <v>1.4</v>
      </c>
      <c r="F382" s="36">
        <v>22</v>
      </c>
      <c r="G382" s="37">
        <v>110</v>
      </c>
      <c r="H382" s="37">
        <v>60</v>
      </c>
      <c r="I382" s="37">
        <v>7</v>
      </c>
      <c r="J382" s="37">
        <v>45</v>
      </c>
      <c r="K382" s="33">
        <v>0.1</v>
      </c>
      <c r="L382" s="33">
        <v>0.02</v>
      </c>
      <c r="M382" s="33">
        <v>0.65</v>
      </c>
      <c r="N382" s="33">
        <v>0.01</v>
      </c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</row>
    <row r="383" spans="1:253" ht="12.75" customHeight="1" x14ac:dyDescent="0.25">
      <c r="A383" s="21"/>
      <c r="B383" s="40" t="s">
        <v>28</v>
      </c>
      <c r="C383" s="46" t="s">
        <v>29</v>
      </c>
      <c r="D383" s="22">
        <v>2</v>
      </c>
      <c r="E383" s="22">
        <v>0.5</v>
      </c>
      <c r="F383" s="22">
        <v>14.3</v>
      </c>
      <c r="G383" s="23">
        <v>70</v>
      </c>
      <c r="H383" s="23">
        <v>10</v>
      </c>
      <c r="I383" s="23">
        <v>0</v>
      </c>
      <c r="J383" s="23">
        <v>0</v>
      </c>
      <c r="K383" s="24">
        <v>0.5</v>
      </c>
      <c r="L383" s="24">
        <v>0.08</v>
      </c>
      <c r="M383" s="24">
        <v>0</v>
      </c>
      <c r="N383" s="24">
        <v>0</v>
      </c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</row>
    <row r="384" spans="1:253" ht="14.25" customHeight="1" x14ac:dyDescent="0.25">
      <c r="A384" s="21"/>
      <c r="B384" s="43" t="s">
        <v>30</v>
      </c>
      <c r="C384" s="116"/>
      <c r="D384" s="45">
        <f t="shared" ref="D384:N384" si="76">SUM(D380:D383)</f>
        <v>15.900000000000002</v>
      </c>
      <c r="E384" s="45">
        <f t="shared" si="76"/>
        <v>23.4</v>
      </c>
      <c r="F384" s="45">
        <f t="shared" si="76"/>
        <v>72</v>
      </c>
      <c r="G384" s="46">
        <f t="shared" si="76"/>
        <v>564</v>
      </c>
      <c r="H384" s="46">
        <f t="shared" si="76"/>
        <v>92</v>
      </c>
      <c r="I384" s="46">
        <f t="shared" si="76"/>
        <v>39</v>
      </c>
      <c r="J384" s="46">
        <f t="shared" si="76"/>
        <v>136</v>
      </c>
      <c r="K384" s="42">
        <f t="shared" si="76"/>
        <v>2.12</v>
      </c>
      <c r="L384" s="42">
        <f t="shared" si="76"/>
        <v>0.13900000000000001</v>
      </c>
      <c r="M384" s="42">
        <f t="shared" si="76"/>
        <v>2.0499999999999998</v>
      </c>
      <c r="N384" s="42">
        <f t="shared" si="76"/>
        <v>5.8000000000000003E-2</v>
      </c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</row>
    <row r="385" spans="1:254" ht="14.25" customHeight="1" x14ac:dyDescent="0.25">
      <c r="A385" s="21"/>
      <c r="B385" s="27" t="s">
        <v>238</v>
      </c>
      <c r="C385" s="46"/>
      <c r="D385" s="22"/>
      <c r="E385" s="22"/>
      <c r="F385" s="22"/>
      <c r="G385" s="23"/>
      <c r="H385" s="23"/>
      <c r="I385" s="23"/>
      <c r="J385" s="23"/>
      <c r="K385" s="24"/>
      <c r="L385" s="24"/>
      <c r="M385" s="24"/>
      <c r="N385" s="24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</row>
    <row r="386" spans="1:254" s="47" customFormat="1" ht="13.5" customHeight="1" x14ac:dyDescent="0.25">
      <c r="A386" s="32">
        <v>102</v>
      </c>
      <c r="B386" s="57" t="s">
        <v>77</v>
      </c>
      <c r="C386" s="96" t="s">
        <v>33</v>
      </c>
      <c r="D386" s="36">
        <v>8.8000000000000007</v>
      </c>
      <c r="E386" s="36">
        <v>4.0999999999999996</v>
      </c>
      <c r="F386" s="36">
        <v>14.5</v>
      </c>
      <c r="G386" s="37">
        <v>127</v>
      </c>
      <c r="H386" s="37">
        <v>24</v>
      </c>
      <c r="I386" s="37">
        <v>33</v>
      </c>
      <c r="J386" s="37">
        <v>107</v>
      </c>
      <c r="K386" s="33">
        <v>2.14</v>
      </c>
      <c r="L386" s="33">
        <v>0.23</v>
      </c>
      <c r="M386" s="33">
        <v>5</v>
      </c>
      <c r="N386" s="33">
        <v>0</v>
      </c>
      <c r="IT386" s="48"/>
    </row>
    <row r="387" spans="1:254" ht="14.25" customHeight="1" x14ac:dyDescent="0.25">
      <c r="A387" s="32">
        <v>260</v>
      </c>
      <c r="B387" s="38" t="s">
        <v>236</v>
      </c>
      <c r="C387" s="96">
        <v>100</v>
      </c>
      <c r="D387" s="36">
        <v>6.4</v>
      </c>
      <c r="E387" s="36">
        <v>9.5</v>
      </c>
      <c r="F387" s="36">
        <v>2.6</v>
      </c>
      <c r="G387" s="37">
        <v>134</v>
      </c>
      <c r="H387" s="37">
        <v>16</v>
      </c>
      <c r="I387" s="37">
        <v>16</v>
      </c>
      <c r="J387" s="37">
        <v>23</v>
      </c>
      <c r="K387" s="33">
        <v>1.1000000000000001</v>
      </c>
      <c r="L387" s="33">
        <v>0.1</v>
      </c>
      <c r="M387" s="33">
        <v>0.6</v>
      </c>
      <c r="N387" s="33">
        <v>0</v>
      </c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</row>
    <row r="388" spans="1:254" s="7" customFormat="1" ht="12.75" customHeight="1" x14ac:dyDescent="0.25">
      <c r="A388" s="32">
        <v>302</v>
      </c>
      <c r="B388" s="34" t="s">
        <v>36</v>
      </c>
      <c r="C388" s="96" t="s">
        <v>37</v>
      </c>
      <c r="D388" s="36">
        <v>10.199999999999999</v>
      </c>
      <c r="E388" s="36">
        <v>8.8000000000000007</v>
      </c>
      <c r="F388" s="36">
        <v>44.1</v>
      </c>
      <c r="G388" s="37">
        <v>296</v>
      </c>
      <c r="H388" s="37">
        <v>18</v>
      </c>
      <c r="I388" s="37">
        <v>161</v>
      </c>
      <c r="J388" s="37">
        <v>242</v>
      </c>
      <c r="K388" s="33">
        <v>5.4</v>
      </c>
      <c r="L388" s="33">
        <v>0.25</v>
      </c>
      <c r="M388" s="33">
        <v>0</v>
      </c>
      <c r="N388" s="33">
        <v>0.03</v>
      </c>
    </row>
    <row r="389" spans="1:254" ht="14.25" customHeight="1" x14ac:dyDescent="0.25">
      <c r="A389" s="21">
        <v>348</v>
      </c>
      <c r="B389" s="58" t="s">
        <v>128</v>
      </c>
      <c r="C389" s="46" t="s">
        <v>25</v>
      </c>
      <c r="D389" s="22">
        <v>1</v>
      </c>
      <c r="E389" s="22">
        <v>0</v>
      </c>
      <c r="F389" s="22">
        <v>13.2</v>
      </c>
      <c r="G389" s="23">
        <v>86</v>
      </c>
      <c r="H389" s="23">
        <v>33</v>
      </c>
      <c r="I389" s="23">
        <v>21</v>
      </c>
      <c r="J389" s="23">
        <v>29</v>
      </c>
      <c r="K389" s="24">
        <v>0.69</v>
      </c>
      <c r="L389" s="24">
        <v>0.02</v>
      </c>
      <c r="M389" s="24">
        <v>0.89</v>
      </c>
      <c r="N389" s="24">
        <v>0</v>
      </c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</row>
    <row r="390" spans="1:254" s="141" customFormat="1" ht="25.5" customHeight="1" x14ac:dyDescent="0.25">
      <c r="A390" s="21"/>
      <c r="B390" s="40" t="s">
        <v>39</v>
      </c>
      <c r="C390" s="46" t="s">
        <v>40</v>
      </c>
      <c r="D390" s="22">
        <v>3.8</v>
      </c>
      <c r="E390" s="22">
        <v>0.8</v>
      </c>
      <c r="F390" s="22">
        <v>25.1</v>
      </c>
      <c r="G390" s="23">
        <v>123</v>
      </c>
      <c r="H390" s="23">
        <v>28</v>
      </c>
      <c r="I390" s="23">
        <v>0</v>
      </c>
      <c r="J390" s="23">
        <v>0</v>
      </c>
      <c r="K390" s="24">
        <v>1.48</v>
      </c>
      <c r="L390" s="24">
        <v>0.17</v>
      </c>
      <c r="M390" s="24">
        <v>0</v>
      </c>
      <c r="N390" s="24">
        <v>0</v>
      </c>
    </row>
    <row r="391" spans="1:254" ht="14.25" customHeight="1" x14ac:dyDescent="0.25">
      <c r="A391" s="21"/>
      <c r="B391" s="43" t="s">
        <v>30</v>
      </c>
      <c r="C391" s="116"/>
      <c r="D391" s="45">
        <f t="shared" ref="D391:N391" si="77">SUM(D386:D390)</f>
        <v>30.2</v>
      </c>
      <c r="E391" s="45">
        <f t="shared" si="77"/>
        <v>23.2</v>
      </c>
      <c r="F391" s="45">
        <f t="shared" si="77"/>
        <v>99.5</v>
      </c>
      <c r="G391" s="46">
        <f t="shared" si="77"/>
        <v>766</v>
      </c>
      <c r="H391" s="46">
        <f t="shared" si="77"/>
        <v>119</v>
      </c>
      <c r="I391" s="46">
        <f t="shared" si="77"/>
        <v>231</v>
      </c>
      <c r="J391" s="46">
        <f t="shared" si="77"/>
        <v>401</v>
      </c>
      <c r="K391" s="42">
        <f t="shared" si="77"/>
        <v>10.81</v>
      </c>
      <c r="L391" s="42">
        <f t="shared" si="77"/>
        <v>0.77000000000000013</v>
      </c>
      <c r="M391" s="42">
        <f t="shared" si="77"/>
        <v>6.4899999999999993</v>
      </c>
      <c r="N391" s="42">
        <f t="shared" si="77"/>
        <v>0.03</v>
      </c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</row>
    <row r="392" spans="1:254" ht="14.25" customHeight="1" x14ac:dyDescent="0.25">
      <c r="A392" s="21"/>
      <c r="B392" s="27" t="s">
        <v>41</v>
      </c>
      <c r="C392" s="46"/>
      <c r="D392" s="22"/>
      <c r="E392" s="22"/>
      <c r="F392" s="22"/>
      <c r="G392" s="23"/>
      <c r="H392" s="23"/>
      <c r="I392" s="23"/>
      <c r="J392" s="23"/>
      <c r="K392" s="24"/>
      <c r="L392" s="24"/>
      <c r="M392" s="24"/>
      <c r="N392" s="24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</row>
    <row r="393" spans="1:254" ht="14.25" customHeight="1" x14ac:dyDescent="0.25">
      <c r="A393" s="21" t="s">
        <v>65</v>
      </c>
      <c r="B393" s="58" t="s">
        <v>213</v>
      </c>
      <c r="C393" s="46" t="s">
        <v>99</v>
      </c>
      <c r="D393" s="22">
        <v>9</v>
      </c>
      <c r="E393" s="22">
        <v>7</v>
      </c>
      <c r="F393" s="22">
        <v>20.9</v>
      </c>
      <c r="G393" s="23">
        <v>182</v>
      </c>
      <c r="H393" s="23">
        <v>68</v>
      </c>
      <c r="I393" s="23">
        <v>14</v>
      </c>
      <c r="J393" s="23">
        <v>96</v>
      </c>
      <c r="K393" s="24">
        <v>0.51</v>
      </c>
      <c r="L393" s="24">
        <v>0.05</v>
      </c>
      <c r="M393" s="24">
        <v>7.0000000000000007E-2</v>
      </c>
      <c r="N393" s="24">
        <v>0.02</v>
      </c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</row>
    <row r="394" spans="1:254" ht="14.25" customHeight="1" x14ac:dyDescent="0.25">
      <c r="A394" s="21">
        <v>389</v>
      </c>
      <c r="B394" s="58" t="s">
        <v>126</v>
      </c>
      <c r="C394" s="46" t="s">
        <v>25</v>
      </c>
      <c r="D394" s="22">
        <v>0</v>
      </c>
      <c r="E394" s="22">
        <v>0</v>
      </c>
      <c r="F394" s="22">
        <v>22.4</v>
      </c>
      <c r="G394" s="23">
        <v>90</v>
      </c>
      <c r="H394" s="23">
        <v>0</v>
      </c>
      <c r="I394" s="23">
        <v>0</v>
      </c>
      <c r="J394" s="23">
        <v>0</v>
      </c>
      <c r="K394" s="24">
        <v>0</v>
      </c>
      <c r="L394" s="24">
        <v>0</v>
      </c>
      <c r="M394" s="24">
        <v>0</v>
      </c>
      <c r="N394" s="24">
        <v>0</v>
      </c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</row>
    <row r="395" spans="1:254" ht="14.25" customHeight="1" x14ac:dyDescent="0.25">
      <c r="A395" s="21">
        <v>338</v>
      </c>
      <c r="B395" s="58" t="s">
        <v>74</v>
      </c>
      <c r="C395" s="46" t="s">
        <v>214</v>
      </c>
      <c r="D395" s="22">
        <v>0.5</v>
      </c>
      <c r="E395" s="22">
        <v>0.5</v>
      </c>
      <c r="F395" s="22">
        <v>12.7</v>
      </c>
      <c r="G395" s="23">
        <v>58</v>
      </c>
      <c r="H395" s="23">
        <v>21</v>
      </c>
      <c r="I395" s="23">
        <v>12</v>
      </c>
      <c r="J395" s="23">
        <v>14</v>
      </c>
      <c r="K395" s="24">
        <v>2.9</v>
      </c>
      <c r="L395" s="24">
        <v>0</v>
      </c>
      <c r="M395" s="24">
        <v>13</v>
      </c>
      <c r="N395" s="24">
        <v>0</v>
      </c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</row>
    <row r="396" spans="1:254" ht="14.25" customHeight="1" x14ac:dyDescent="0.25">
      <c r="A396" s="21"/>
      <c r="B396" s="43" t="s">
        <v>30</v>
      </c>
      <c r="C396" s="116"/>
      <c r="D396" s="45">
        <f t="shared" ref="D396:N396" si="78">SUM(D393:D395)</f>
        <v>9.5</v>
      </c>
      <c r="E396" s="45">
        <f t="shared" si="78"/>
        <v>7.5</v>
      </c>
      <c r="F396" s="45">
        <f t="shared" si="78"/>
        <v>56</v>
      </c>
      <c r="G396" s="46">
        <f t="shared" si="78"/>
        <v>330</v>
      </c>
      <c r="H396" s="46">
        <f t="shared" si="78"/>
        <v>89</v>
      </c>
      <c r="I396" s="46">
        <f t="shared" si="78"/>
        <v>26</v>
      </c>
      <c r="J396" s="46">
        <f t="shared" si="78"/>
        <v>110</v>
      </c>
      <c r="K396" s="42">
        <f t="shared" si="78"/>
        <v>3.41</v>
      </c>
      <c r="L396" s="42">
        <f t="shared" si="78"/>
        <v>0.05</v>
      </c>
      <c r="M396" s="42">
        <f t="shared" si="78"/>
        <v>13.07</v>
      </c>
      <c r="N396" s="42">
        <f t="shared" si="78"/>
        <v>0.02</v>
      </c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</row>
    <row r="397" spans="1:254" ht="14.25" customHeight="1" x14ac:dyDescent="0.25">
      <c r="A397" s="21"/>
      <c r="B397" s="84" t="s">
        <v>47</v>
      </c>
      <c r="C397" s="55"/>
      <c r="D397" s="54">
        <f t="shared" ref="D397:N397" si="79">D384+D391+D396</f>
        <v>55.6</v>
      </c>
      <c r="E397" s="54">
        <f t="shared" si="79"/>
        <v>54.099999999999994</v>
      </c>
      <c r="F397" s="54">
        <f t="shared" si="79"/>
        <v>227.5</v>
      </c>
      <c r="G397" s="55">
        <f t="shared" si="79"/>
        <v>1660</v>
      </c>
      <c r="H397" s="55">
        <f t="shared" si="79"/>
        <v>300</v>
      </c>
      <c r="I397" s="55">
        <f t="shared" si="79"/>
        <v>296</v>
      </c>
      <c r="J397" s="55">
        <f t="shared" si="79"/>
        <v>647</v>
      </c>
      <c r="K397" s="56">
        <f t="shared" si="79"/>
        <v>16.34</v>
      </c>
      <c r="L397" s="56">
        <f t="shared" si="79"/>
        <v>0.95900000000000019</v>
      </c>
      <c r="M397" s="56">
        <f t="shared" si="79"/>
        <v>21.61</v>
      </c>
      <c r="N397" s="56">
        <f t="shared" si="79"/>
        <v>0.108</v>
      </c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</row>
    <row r="398" spans="1:254" ht="14.25" customHeight="1" x14ac:dyDescent="0.25">
      <c r="A398" s="21"/>
      <c r="B398" s="26" t="s">
        <v>69</v>
      </c>
      <c r="C398" s="46"/>
      <c r="D398" s="22"/>
      <c r="E398" s="22"/>
      <c r="F398" s="22"/>
      <c r="G398" s="23"/>
      <c r="H398" s="23"/>
      <c r="I398" s="23"/>
      <c r="J398" s="23"/>
      <c r="K398" s="24"/>
      <c r="L398" s="24"/>
      <c r="M398" s="24"/>
      <c r="N398" s="24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</row>
    <row r="399" spans="1:254" ht="14.25" customHeight="1" x14ac:dyDescent="0.25">
      <c r="A399" s="21"/>
      <c r="B399" s="27" t="s">
        <v>237</v>
      </c>
      <c r="C399" s="46"/>
      <c r="D399" s="22"/>
      <c r="E399" s="22"/>
      <c r="F399" s="22"/>
      <c r="G399" s="23"/>
      <c r="H399" s="23"/>
      <c r="I399" s="23"/>
      <c r="J399" s="23"/>
      <c r="K399" s="24"/>
      <c r="L399" s="24"/>
      <c r="M399" s="24"/>
      <c r="N399" s="24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</row>
    <row r="400" spans="1:254" ht="14.25" customHeight="1" x14ac:dyDescent="0.25">
      <c r="A400" s="32">
        <v>14</v>
      </c>
      <c r="B400" s="34" t="s">
        <v>210</v>
      </c>
      <c r="C400" s="96">
        <v>10</v>
      </c>
      <c r="D400" s="36">
        <v>0.1</v>
      </c>
      <c r="E400" s="36">
        <v>7.3</v>
      </c>
      <c r="F400" s="36">
        <v>0.1</v>
      </c>
      <c r="G400" s="37">
        <v>66</v>
      </c>
      <c r="H400" s="37">
        <v>2</v>
      </c>
      <c r="I400" s="37">
        <v>0</v>
      </c>
      <c r="J400" s="37">
        <v>3</v>
      </c>
      <c r="K400" s="33">
        <v>0</v>
      </c>
      <c r="L400" s="33">
        <v>0</v>
      </c>
      <c r="M400" s="33">
        <v>0</v>
      </c>
      <c r="N400" s="33">
        <v>0</v>
      </c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</row>
    <row r="401" spans="1:253" ht="14.25" customHeight="1" x14ac:dyDescent="0.25">
      <c r="A401" s="21">
        <v>259</v>
      </c>
      <c r="B401" s="40" t="s">
        <v>241</v>
      </c>
      <c r="C401" s="46" t="s">
        <v>25</v>
      </c>
      <c r="D401" s="22">
        <v>10.1</v>
      </c>
      <c r="E401" s="22">
        <v>12</v>
      </c>
      <c r="F401" s="22">
        <v>19.3</v>
      </c>
      <c r="G401" s="23">
        <v>226</v>
      </c>
      <c r="H401" s="23">
        <v>16</v>
      </c>
      <c r="I401" s="23">
        <v>40</v>
      </c>
      <c r="J401" s="23">
        <v>165</v>
      </c>
      <c r="K401" s="24">
        <v>2</v>
      </c>
      <c r="L401" s="24">
        <v>0.2</v>
      </c>
      <c r="M401" s="24">
        <v>8.1999999999999993</v>
      </c>
      <c r="N401" s="24">
        <v>0</v>
      </c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</row>
    <row r="402" spans="1:253" s="7" customFormat="1" ht="12.75" customHeight="1" x14ac:dyDescent="0.25">
      <c r="A402" s="32">
        <v>338</v>
      </c>
      <c r="B402" s="34" t="s">
        <v>246</v>
      </c>
      <c r="C402" s="96" t="s">
        <v>214</v>
      </c>
      <c r="D402" s="36">
        <v>0.5</v>
      </c>
      <c r="E402" s="36">
        <v>0.5</v>
      </c>
      <c r="F402" s="36">
        <v>12.7</v>
      </c>
      <c r="G402" s="37">
        <v>58</v>
      </c>
      <c r="H402" s="37">
        <v>21</v>
      </c>
      <c r="I402" s="37">
        <v>12</v>
      </c>
      <c r="J402" s="37">
        <v>14</v>
      </c>
      <c r="K402" s="33">
        <v>2.9</v>
      </c>
      <c r="L402" s="33">
        <v>0</v>
      </c>
      <c r="M402" s="33">
        <v>13</v>
      </c>
      <c r="N402" s="33">
        <v>0</v>
      </c>
    </row>
    <row r="403" spans="1:253" ht="13.5" customHeight="1" x14ac:dyDescent="0.25">
      <c r="A403" s="32">
        <v>376</v>
      </c>
      <c r="B403" s="39" t="s">
        <v>38</v>
      </c>
      <c r="C403" s="96" t="s">
        <v>25</v>
      </c>
      <c r="D403" s="36">
        <v>0.2</v>
      </c>
      <c r="E403" s="36">
        <v>0.1</v>
      </c>
      <c r="F403" s="36">
        <v>10.1</v>
      </c>
      <c r="G403" s="37">
        <v>41</v>
      </c>
      <c r="H403" s="37">
        <v>5</v>
      </c>
      <c r="I403" s="37">
        <v>4</v>
      </c>
      <c r="J403" s="37">
        <v>8</v>
      </c>
      <c r="K403" s="33">
        <v>0.85</v>
      </c>
      <c r="L403" s="33">
        <v>0</v>
      </c>
      <c r="M403" s="33">
        <v>0.1</v>
      </c>
      <c r="N403" s="33">
        <v>0</v>
      </c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</row>
    <row r="404" spans="1:253" ht="14.25" customHeight="1" x14ac:dyDescent="0.25">
      <c r="A404" s="21"/>
      <c r="B404" s="40" t="s">
        <v>28</v>
      </c>
      <c r="C404" s="46" t="s">
        <v>29</v>
      </c>
      <c r="D404" s="22">
        <v>2</v>
      </c>
      <c r="E404" s="22">
        <v>0.5</v>
      </c>
      <c r="F404" s="22">
        <v>14.3</v>
      </c>
      <c r="G404" s="23">
        <v>70</v>
      </c>
      <c r="H404" s="23">
        <v>10</v>
      </c>
      <c r="I404" s="23">
        <v>0</v>
      </c>
      <c r="J404" s="23">
        <v>0</v>
      </c>
      <c r="K404" s="24">
        <v>0.5</v>
      </c>
      <c r="L404" s="24">
        <v>0.08</v>
      </c>
      <c r="M404" s="24">
        <v>0</v>
      </c>
      <c r="N404" s="24">
        <v>0</v>
      </c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</row>
    <row r="405" spans="1:253" ht="14.25" customHeight="1" x14ac:dyDescent="0.25">
      <c r="A405" s="21"/>
      <c r="B405" s="43" t="s">
        <v>30</v>
      </c>
      <c r="C405" s="116"/>
      <c r="D405" s="45">
        <f t="shared" ref="D405:N405" si="80">SUM(D400:D404)</f>
        <v>12.899999999999999</v>
      </c>
      <c r="E405" s="45">
        <f t="shared" si="80"/>
        <v>20.400000000000002</v>
      </c>
      <c r="F405" s="45">
        <f t="shared" si="80"/>
        <v>56.5</v>
      </c>
      <c r="G405" s="46">
        <f t="shared" si="80"/>
        <v>461</v>
      </c>
      <c r="H405" s="46">
        <f t="shared" si="80"/>
        <v>54</v>
      </c>
      <c r="I405" s="46">
        <f t="shared" si="80"/>
        <v>56</v>
      </c>
      <c r="J405" s="46">
        <f t="shared" si="80"/>
        <v>190</v>
      </c>
      <c r="K405" s="45">
        <f t="shared" si="80"/>
        <v>6.25</v>
      </c>
      <c r="L405" s="45">
        <f t="shared" si="80"/>
        <v>0.28000000000000003</v>
      </c>
      <c r="M405" s="45">
        <f t="shared" si="80"/>
        <v>21.3</v>
      </c>
      <c r="N405" s="45">
        <f t="shared" si="80"/>
        <v>0</v>
      </c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</row>
    <row r="406" spans="1:253" ht="14.25" customHeight="1" x14ac:dyDescent="0.25">
      <c r="A406" s="21"/>
      <c r="B406" s="27" t="s">
        <v>238</v>
      </c>
      <c r="C406" s="46"/>
      <c r="D406" s="22"/>
      <c r="E406" s="22"/>
      <c r="F406" s="22"/>
      <c r="G406" s="23"/>
      <c r="H406" s="23"/>
      <c r="I406" s="23"/>
      <c r="J406" s="23"/>
      <c r="K406" s="24"/>
      <c r="L406" s="24"/>
      <c r="M406" s="24"/>
      <c r="N406" s="24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</row>
    <row r="407" spans="1:253" ht="15" customHeight="1" x14ac:dyDescent="0.25">
      <c r="A407" s="21">
        <v>82</v>
      </c>
      <c r="B407" s="58" t="s">
        <v>230</v>
      </c>
      <c r="C407" s="28" t="s">
        <v>33</v>
      </c>
      <c r="D407" s="22">
        <v>4</v>
      </c>
      <c r="E407" s="22">
        <v>3.8</v>
      </c>
      <c r="F407" s="22">
        <v>9.1</v>
      </c>
      <c r="G407" s="23">
        <v>86</v>
      </c>
      <c r="H407" s="23">
        <v>28</v>
      </c>
      <c r="I407" s="23">
        <v>22</v>
      </c>
      <c r="J407" s="23">
        <v>70</v>
      </c>
      <c r="K407" s="22">
        <v>1.1299999999999999</v>
      </c>
      <c r="L407" s="22">
        <v>0.05</v>
      </c>
      <c r="M407" s="22">
        <v>9.1999999999999993</v>
      </c>
      <c r="N407" s="22">
        <v>0</v>
      </c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</row>
    <row r="408" spans="1:253" ht="14.25" customHeight="1" x14ac:dyDescent="0.25">
      <c r="A408" s="32" t="s">
        <v>94</v>
      </c>
      <c r="B408" s="39" t="s">
        <v>95</v>
      </c>
      <c r="C408" s="96" t="s">
        <v>35</v>
      </c>
      <c r="D408" s="36">
        <v>24</v>
      </c>
      <c r="E408" s="36">
        <v>16.7</v>
      </c>
      <c r="F408" s="36">
        <v>12.4</v>
      </c>
      <c r="G408" s="37">
        <v>296</v>
      </c>
      <c r="H408" s="37">
        <v>17</v>
      </c>
      <c r="I408" s="37">
        <v>89</v>
      </c>
      <c r="J408" s="37">
        <v>173</v>
      </c>
      <c r="K408" s="33">
        <v>2.11</v>
      </c>
      <c r="L408" s="33">
        <v>0.11</v>
      </c>
      <c r="M408" s="33">
        <v>1.66</v>
      </c>
      <c r="N408" s="33">
        <v>8.4000000000000005E-2</v>
      </c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</row>
    <row r="409" spans="1:253" s="7" customFormat="1" ht="12.75" customHeight="1" x14ac:dyDescent="0.25">
      <c r="A409" s="21">
        <v>309</v>
      </c>
      <c r="B409" s="40" t="s">
        <v>163</v>
      </c>
      <c r="C409" s="96" t="s">
        <v>37</v>
      </c>
      <c r="D409" s="22">
        <v>6.5</v>
      </c>
      <c r="E409" s="22">
        <v>5.7</v>
      </c>
      <c r="F409" s="22">
        <v>33.5</v>
      </c>
      <c r="G409" s="23">
        <v>212</v>
      </c>
      <c r="H409" s="23">
        <v>8</v>
      </c>
      <c r="I409" s="23">
        <v>9</v>
      </c>
      <c r="J409" s="23">
        <v>42</v>
      </c>
      <c r="K409" s="24">
        <v>0.91</v>
      </c>
      <c r="L409" s="24">
        <v>7.0000000000000007E-2</v>
      </c>
      <c r="M409" s="24">
        <v>0</v>
      </c>
      <c r="N409" s="24">
        <v>0.03</v>
      </c>
    </row>
    <row r="410" spans="1:253" ht="12.75" customHeight="1" x14ac:dyDescent="0.25">
      <c r="A410" s="21">
        <v>342</v>
      </c>
      <c r="B410" s="58" t="s">
        <v>82</v>
      </c>
      <c r="C410" s="46" t="s">
        <v>25</v>
      </c>
      <c r="D410" s="22">
        <v>0.2</v>
      </c>
      <c r="E410" s="22">
        <v>0.2</v>
      </c>
      <c r="F410" s="22">
        <v>13.9</v>
      </c>
      <c r="G410" s="23">
        <v>58</v>
      </c>
      <c r="H410" s="23">
        <v>7</v>
      </c>
      <c r="I410" s="23">
        <v>4</v>
      </c>
      <c r="J410" s="23">
        <v>4</v>
      </c>
      <c r="K410" s="24">
        <v>0.9</v>
      </c>
      <c r="L410" s="24">
        <v>0</v>
      </c>
      <c r="M410" s="24">
        <v>4.0999999999999996</v>
      </c>
      <c r="N410" s="24">
        <v>0</v>
      </c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</row>
    <row r="411" spans="1:253" ht="25.5" customHeight="1" x14ac:dyDescent="0.25">
      <c r="A411" s="21"/>
      <c r="B411" s="40" t="s">
        <v>39</v>
      </c>
      <c r="C411" s="46" t="s">
        <v>40</v>
      </c>
      <c r="D411" s="22">
        <v>3.8</v>
      </c>
      <c r="E411" s="22">
        <v>0.8</v>
      </c>
      <c r="F411" s="22">
        <v>25.1</v>
      </c>
      <c r="G411" s="23">
        <v>123</v>
      </c>
      <c r="H411" s="23">
        <v>28</v>
      </c>
      <c r="I411" s="23">
        <v>0</v>
      </c>
      <c r="J411" s="23">
        <v>0</v>
      </c>
      <c r="K411" s="24">
        <v>1.48</v>
      </c>
      <c r="L411" s="24">
        <v>0.17</v>
      </c>
      <c r="M411" s="24">
        <v>0</v>
      </c>
      <c r="N411" s="24">
        <v>0</v>
      </c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</row>
    <row r="412" spans="1:253" ht="14.25" customHeight="1" x14ac:dyDescent="0.25">
      <c r="A412" s="21"/>
      <c r="B412" s="43" t="s">
        <v>30</v>
      </c>
      <c r="C412" s="116"/>
      <c r="D412" s="45">
        <f t="shared" ref="D412:N412" si="81">SUM(D407:D411)</f>
        <v>38.5</v>
      </c>
      <c r="E412" s="45">
        <f t="shared" si="81"/>
        <v>27.2</v>
      </c>
      <c r="F412" s="45">
        <f t="shared" si="81"/>
        <v>94</v>
      </c>
      <c r="G412" s="46">
        <f t="shared" si="81"/>
        <v>775</v>
      </c>
      <c r="H412" s="46">
        <f t="shared" si="81"/>
        <v>88</v>
      </c>
      <c r="I412" s="46">
        <f t="shared" si="81"/>
        <v>124</v>
      </c>
      <c r="J412" s="46">
        <f t="shared" si="81"/>
        <v>289</v>
      </c>
      <c r="K412" s="42">
        <f t="shared" si="81"/>
        <v>6.5299999999999994</v>
      </c>
      <c r="L412" s="42">
        <f t="shared" si="81"/>
        <v>0.4</v>
      </c>
      <c r="M412" s="42">
        <f t="shared" si="81"/>
        <v>14.959999999999999</v>
      </c>
      <c r="N412" s="42">
        <f t="shared" si="81"/>
        <v>0.114</v>
      </c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</row>
    <row r="413" spans="1:253" ht="14.25" customHeight="1" x14ac:dyDescent="0.25">
      <c r="A413" s="21"/>
      <c r="B413" s="27" t="s">
        <v>41</v>
      </c>
      <c r="C413" s="46"/>
      <c r="D413" s="22"/>
      <c r="E413" s="22"/>
      <c r="F413" s="22"/>
      <c r="G413" s="23"/>
      <c r="H413" s="23"/>
      <c r="I413" s="23"/>
      <c r="J413" s="23"/>
      <c r="K413" s="24"/>
      <c r="L413" s="24"/>
      <c r="M413" s="24"/>
      <c r="N413" s="24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</row>
    <row r="414" spans="1:253" ht="15.75" customHeight="1" x14ac:dyDescent="0.25">
      <c r="A414" s="32" t="s">
        <v>65</v>
      </c>
      <c r="B414" s="34" t="s">
        <v>216</v>
      </c>
      <c r="C414" s="96" t="s">
        <v>99</v>
      </c>
      <c r="D414" s="36">
        <v>8.8000000000000007</v>
      </c>
      <c r="E414" s="36">
        <v>5.6</v>
      </c>
      <c r="F414" s="36">
        <v>18.600000000000001</v>
      </c>
      <c r="G414" s="37">
        <v>160</v>
      </c>
      <c r="H414" s="37">
        <v>28</v>
      </c>
      <c r="I414" s="37">
        <v>25</v>
      </c>
      <c r="J414" s="37">
        <v>57</v>
      </c>
      <c r="K414" s="33">
        <v>0.72</v>
      </c>
      <c r="L414" s="33">
        <v>0.06</v>
      </c>
      <c r="M414" s="33">
        <v>0.9</v>
      </c>
      <c r="N414" s="33">
        <v>0.02</v>
      </c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</row>
    <row r="415" spans="1:253" ht="14.25" customHeight="1" x14ac:dyDescent="0.25">
      <c r="A415" s="32" t="s">
        <v>45</v>
      </c>
      <c r="B415" s="39" t="s">
        <v>46</v>
      </c>
      <c r="C415" s="96" t="s">
        <v>25</v>
      </c>
      <c r="D415" s="36">
        <v>0.1</v>
      </c>
      <c r="E415" s="36">
        <v>0.1</v>
      </c>
      <c r="F415" s="36">
        <v>15.9</v>
      </c>
      <c r="G415" s="37">
        <v>65</v>
      </c>
      <c r="H415" s="37">
        <v>4</v>
      </c>
      <c r="I415" s="37">
        <v>4</v>
      </c>
      <c r="J415" s="37">
        <v>3</v>
      </c>
      <c r="K415" s="33">
        <v>0.2</v>
      </c>
      <c r="L415" s="33">
        <v>0</v>
      </c>
      <c r="M415" s="33">
        <v>3.8</v>
      </c>
      <c r="N415" s="33">
        <v>0</v>
      </c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</row>
    <row r="416" spans="1:253" ht="14.25" customHeight="1" x14ac:dyDescent="0.25">
      <c r="A416" s="21"/>
      <c r="B416" s="43" t="s">
        <v>30</v>
      </c>
      <c r="C416" s="116"/>
      <c r="D416" s="45">
        <f t="shared" ref="D416:N416" si="82">SUM(D414:D415)</f>
        <v>8.9</v>
      </c>
      <c r="E416" s="45">
        <f t="shared" si="82"/>
        <v>5.6999999999999993</v>
      </c>
      <c r="F416" s="45">
        <f t="shared" si="82"/>
        <v>34.5</v>
      </c>
      <c r="G416" s="46">
        <f t="shared" si="82"/>
        <v>225</v>
      </c>
      <c r="H416" s="46">
        <f t="shared" si="82"/>
        <v>32</v>
      </c>
      <c r="I416" s="46">
        <f t="shared" si="82"/>
        <v>29</v>
      </c>
      <c r="J416" s="46">
        <f t="shared" si="82"/>
        <v>60</v>
      </c>
      <c r="K416" s="42">
        <f t="shared" si="82"/>
        <v>0.91999999999999993</v>
      </c>
      <c r="L416" s="42">
        <f t="shared" si="82"/>
        <v>0.06</v>
      </c>
      <c r="M416" s="42">
        <f t="shared" si="82"/>
        <v>4.7</v>
      </c>
      <c r="N416" s="42">
        <f t="shared" si="82"/>
        <v>0.02</v>
      </c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</row>
    <row r="417" spans="1:253" ht="14.25" customHeight="1" x14ac:dyDescent="0.25">
      <c r="A417" s="21"/>
      <c r="B417" s="93" t="s">
        <v>47</v>
      </c>
      <c r="C417" s="55"/>
      <c r="D417" s="54">
        <f t="shared" ref="D417:N417" si="83">D405+D412+D416</f>
        <v>60.3</v>
      </c>
      <c r="E417" s="54">
        <f t="shared" si="83"/>
        <v>53.3</v>
      </c>
      <c r="F417" s="54">
        <f t="shared" si="83"/>
        <v>185</v>
      </c>
      <c r="G417" s="55">
        <f t="shared" si="83"/>
        <v>1461</v>
      </c>
      <c r="H417" s="55">
        <f t="shared" si="83"/>
        <v>174</v>
      </c>
      <c r="I417" s="55">
        <f t="shared" si="83"/>
        <v>209</v>
      </c>
      <c r="J417" s="55">
        <f t="shared" si="83"/>
        <v>539</v>
      </c>
      <c r="K417" s="56">
        <f t="shared" si="83"/>
        <v>13.7</v>
      </c>
      <c r="L417" s="56">
        <f t="shared" si="83"/>
        <v>0.74</v>
      </c>
      <c r="M417" s="56">
        <f t="shared" si="83"/>
        <v>40.96</v>
      </c>
      <c r="N417" s="56">
        <f t="shared" si="83"/>
        <v>0.13400000000000001</v>
      </c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</row>
    <row r="418" spans="1:253" ht="14.25" customHeight="1" x14ac:dyDescent="0.25">
      <c r="A418" s="21"/>
      <c r="B418" s="26" t="s">
        <v>87</v>
      </c>
      <c r="C418" s="46"/>
      <c r="D418" s="22"/>
      <c r="E418" s="22"/>
      <c r="F418" s="22"/>
      <c r="G418" s="23"/>
      <c r="H418" s="23"/>
      <c r="I418" s="23"/>
      <c r="J418" s="23"/>
      <c r="K418" s="24"/>
      <c r="L418" s="24"/>
      <c r="M418" s="24"/>
      <c r="N418" s="24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</row>
    <row r="419" spans="1:253" ht="14.25" customHeight="1" x14ac:dyDescent="0.25">
      <c r="A419" s="21"/>
      <c r="B419" s="27" t="s">
        <v>49</v>
      </c>
      <c r="C419" s="46"/>
      <c r="D419" s="22"/>
      <c r="E419" s="22"/>
      <c r="F419" s="22"/>
      <c r="G419" s="23"/>
      <c r="H419" s="23"/>
      <c r="I419" s="23"/>
      <c r="J419" s="23"/>
      <c r="K419" s="24"/>
      <c r="L419" s="24"/>
      <c r="M419" s="24"/>
      <c r="N419" s="24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</row>
    <row r="420" spans="1:253" ht="14.25" customHeight="1" x14ac:dyDescent="0.25">
      <c r="A420" s="32">
        <v>14</v>
      </c>
      <c r="B420" s="34" t="s">
        <v>210</v>
      </c>
      <c r="C420" s="96">
        <v>10</v>
      </c>
      <c r="D420" s="36">
        <v>0.1</v>
      </c>
      <c r="E420" s="36">
        <v>7.3</v>
      </c>
      <c r="F420" s="36">
        <v>0.1</v>
      </c>
      <c r="G420" s="37">
        <v>66</v>
      </c>
      <c r="H420" s="37">
        <v>2</v>
      </c>
      <c r="I420" s="37">
        <v>0</v>
      </c>
      <c r="J420" s="37">
        <v>3</v>
      </c>
      <c r="K420" s="33">
        <v>0</v>
      </c>
      <c r="L420" s="33">
        <v>0</v>
      </c>
      <c r="M420" s="33">
        <v>0</v>
      </c>
      <c r="N420" s="33">
        <v>0</v>
      </c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</row>
    <row r="421" spans="1:253" ht="14.25" customHeight="1" x14ac:dyDescent="0.25">
      <c r="A421" s="21" t="s">
        <v>101</v>
      </c>
      <c r="B421" s="19" t="s">
        <v>240</v>
      </c>
      <c r="C421" s="46" t="s">
        <v>25</v>
      </c>
      <c r="D421" s="22">
        <v>12.8</v>
      </c>
      <c r="E421" s="22">
        <v>15.5</v>
      </c>
      <c r="F421" s="22">
        <v>39.799999999999997</v>
      </c>
      <c r="G421" s="23">
        <v>350</v>
      </c>
      <c r="H421" s="23">
        <v>73</v>
      </c>
      <c r="I421" s="23">
        <v>5</v>
      </c>
      <c r="J421" s="23">
        <v>51</v>
      </c>
      <c r="K421" s="24">
        <v>0.7</v>
      </c>
      <c r="L421" s="24">
        <v>0.02</v>
      </c>
      <c r="M421" s="24">
        <v>0</v>
      </c>
      <c r="N421" s="24">
        <v>0</v>
      </c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</row>
    <row r="422" spans="1:253" ht="12" customHeight="1" x14ac:dyDescent="0.25">
      <c r="A422" s="32">
        <v>382</v>
      </c>
      <c r="B422" s="39" t="s">
        <v>91</v>
      </c>
      <c r="C422" s="96" t="s">
        <v>25</v>
      </c>
      <c r="D422" s="36">
        <v>3.9</v>
      </c>
      <c r="E422" s="36">
        <v>3.1</v>
      </c>
      <c r="F422" s="36">
        <v>21.1</v>
      </c>
      <c r="G422" s="37">
        <v>128</v>
      </c>
      <c r="H422" s="37">
        <v>126</v>
      </c>
      <c r="I422" s="37">
        <v>31</v>
      </c>
      <c r="J422" s="37">
        <v>116</v>
      </c>
      <c r="K422" s="33">
        <v>1</v>
      </c>
      <c r="L422" s="33">
        <v>0</v>
      </c>
      <c r="M422" s="33">
        <v>1.3</v>
      </c>
      <c r="N422" s="33">
        <v>0</v>
      </c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</row>
    <row r="423" spans="1:253" ht="14.25" customHeight="1" x14ac:dyDescent="0.25">
      <c r="A423" s="21"/>
      <c r="B423" s="40" t="s">
        <v>28</v>
      </c>
      <c r="C423" s="46" t="s">
        <v>29</v>
      </c>
      <c r="D423" s="22">
        <v>2</v>
      </c>
      <c r="E423" s="22">
        <v>0.5</v>
      </c>
      <c r="F423" s="22">
        <v>14.3</v>
      </c>
      <c r="G423" s="23">
        <v>70</v>
      </c>
      <c r="H423" s="23">
        <v>10</v>
      </c>
      <c r="I423" s="23">
        <v>0</v>
      </c>
      <c r="J423" s="23">
        <v>0</v>
      </c>
      <c r="K423" s="24">
        <v>0.5</v>
      </c>
      <c r="L423" s="24">
        <v>0.08</v>
      </c>
      <c r="M423" s="24">
        <v>0</v>
      </c>
      <c r="N423" s="24">
        <v>0</v>
      </c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</row>
    <row r="424" spans="1:253" ht="14.25" customHeight="1" x14ac:dyDescent="0.25">
      <c r="A424" s="21"/>
      <c r="B424" s="43" t="s">
        <v>30</v>
      </c>
      <c r="C424" s="116"/>
      <c r="D424" s="45">
        <f t="shared" ref="D424:N424" si="84">SUM(D420:D423)</f>
        <v>18.8</v>
      </c>
      <c r="E424" s="45">
        <f t="shared" si="84"/>
        <v>26.400000000000002</v>
      </c>
      <c r="F424" s="45">
        <f t="shared" si="84"/>
        <v>75.3</v>
      </c>
      <c r="G424" s="46">
        <f t="shared" si="84"/>
        <v>614</v>
      </c>
      <c r="H424" s="46">
        <f t="shared" si="84"/>
        <v>211</v>
      </c>
      <c r="I424" s="46">
        <f t="shared" si="84"/>
        <v>36</v>
      </c>
      <c r="J424" s="46">
        <f t="shared" si="84"/>
        <v>170</v>
      </c>
      <c r="K424" s="42">
        <f t="shared" si="84"/>
        <v>2.2000000000000002</v>
      </c>
      <c r="L424" s="42">
        <f t="shared" si="84"/>
        <v>0.1</v>
      </c>
      <c r="M424" s="42">
        <f t="shared" si="84"/>
        <v>1.3</v>
      </c>
      <c r="N424" s="42">
        <f t="shared" si="84"/>
        <v>0</v>
      </c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</row>
    <row r="425" spans="1:253" ht="14.25" customHeight="1" x14ac:dyDescent="0.25">
      <c r="A425" s="21"/>
      <c r="B425" s="27" t="s">
        <v>238</v>
      </c>
      <c r="C425" s="46"/>
      <c r="D425" s="22"/>
      <c r="E425" s="22"/>
      <c r="F425" s="22"/>
      <c r="G425" s="23"/>
      <c r="H425" s="23"/>
      <c r="I425" s="23"/>
      <c r="J425" s="23"/>
      <c r="K425" s="24"/>
      <c r="L425" s="24"/>
      <c r="M425" s="24"/>
      <c r="N425" s="24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</row>
    <row r="426" spans="1:253" ht="13.5" customHeight="1" x14ac:dyDescent="0.25">
      <c r="A426" s="32" t="s">
        <v>160</v>
      </c>
      <c r="B426" s="58" t="s">
        <v>161</v>
      </c>
      <c r="C426" s="96" t="s">
        <v>162</v>
      </c>
      <c r="D426" s="36">
        <v>6.1</v>
      </c>
      <c r="E426" s="36">
        <v>6.3</v>
      </c>
      <c r="F426" s="36">
        <v>22.8</v>
      </c>
      <c r="G426" s="37">
        <v>173</v>
      </c>
      <c r="H426" s="37">
        <v>120</v>
      </c>
      <c r="I426" s="37">
        <v>16</v>
      </c>
      <c r="J426" s="37">
        <v>91</v>
      </c>
      <c r="K426" s="33">
        <v>1</v>
      </c>
      <c r="L426" s="33">
        <v>0.2</v>
      </c>
      <c r="M426" s="33">
        <v>10.1</v>
      </c>
      <c r="N426" s="33">
        <v>0</v>
      </c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</row>
    <row r="427" spans="1:253" ht="14.25" customHeight="1" x14ac:dyDescent="0.25">
      <c r="A427" s="32" t="s">
        <v>198</v>
      </c>
      <c r="B427" s="34" t="s">
        <v>199</v>
      </c>
      <c r="C427" s="96" t="s">
        <v>35</v>
      </c>
      <c r="D427" s="36">
        <v>16.5</v>
      </c>
      <c r="E427" s="36">
        <v>17.100000000000001</v>
      </c>
      <c r="F427" s="36">
        <v>9.3000000000000007</v>
      </c>
      <c r="G427" s="37">
        <v>257</v>
      </c>
      <c r="H427" s="37">
        <v>32</v>
      </c>
      <c r="I427" s="37">
        <v>15.8</v>
      </c>
      <c r="J427" s="37">
        <v>107</v>
      </c>
      <c r="K427" s="33">
        <v>1.2</v>
      </c>
      <c r="L427" s="33">
        <v>0.2</v>
      </c>
      <c r="M427" s="33">
        <v>0.2</v>
      </c>
      <c r="N427" s="33">
        <v>0.03</v>
      </c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</row>
    <row r="428" spans="1:253" s="7" customFormat="1" ht="12.75" customHeight="1" x14ac:dyDescent="0.25">
      <c r="A428" s="21" t="s">
        <v>221</v>
      </c>
      <c r="B428" s="39" t="s">
        <v>222</v>
      </c>
      <c r="C428" s="46" t="s">
        <v>37</v>
      </c>
      <c r="D428" s="22">
        <v>3.9</v>
      </c>
      <c r="E428" s="22">
        <v>7.4</v>
      </c>
      <c r="F428" s="22">
        <v>16.8</v>
      </c>
      <c r="G428" s="23">
        <v>150</v>
      </c>
      <c r="H428" s="23">
        <v>18.3</v>
      </c>
      <c r="I428" s="23">
        <v>23.3</v>
      </c>
      <c r="J428" s="23">
        <v>62.6</v>
      </c>
      <c r="K428" s="24">
        <v>1.1000000000000001</v>
      </c>
      <c r="L428" s="24">
        <v>0.09</v>
      </c>
      <c r="M428" s="24">
        <v>14.8</v>
      </c>
      <c r="N428" s="24">
        <v>0.04</v>
      </c>
    </row>
    <row r="429" spans="1:253" ht="14.25" customHeight="1" x14ac:dyDescent="0.25">
      <c r="A429" s="21">
        <v>348</v>
      </c>
      <c r="B429" s="58" t="s">
        <v>128</v>
      </c>
      <c r="C429" s="46" t="s">
        <v>25</v>
      </c>
      <c r="D429" s="22">
        <v>1</v>
      </c>
      <c r="E429" s="22">
        <v>0</v>
      </c>
      <c r="F429" s="22">
        <v>13.2</v>
      </c>
      <c r="G429" s="23">
        <v>86</v>
      </c>
      <c r="H429" s="23">
        <v>33</v>
      </c>
      <c r="I429" s="23">
        <v>21</v>
      </c>
      <c r="J429" s="23">
        <v>29</v>
      </c>
      <c r="K429" s="24">
        <v>0.69</v>
      </c>
      <c r="L429" s="24">
        <v>0.02</v>
      </c>
      <c r="M429" s="24">
        <v>0.89</v>
      </c>
      <c r="N429" s="24">
        <v>0</v>
      </c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</row>
    <row r="430" spans="1:253" s="7" customFormat="1" ht="25.5" customHeight="1" x14ac:dyDescent="0.25">
      <c r="A430" s="21"/>
      <c r="B430" s="40" t="s">
        <v>39</v>
      </c>
      <c r="C430" s="46" t="s">
        <v>40</v>
      </c>
      <c r="D430" s="22">
        <v>3.8</v>
      </c>
      <c r="E430" s="22">
        <v>0.8</v>
      </c>
      <c r="F430" s="22">
        <v>25.1</v>
      </c>
      <c r="G430" s="23">
        <v>123</v>
      </c>
      <c r="H430" s="23">
        <v>28</v>
      </c>
      <c r="I430" s="23">
        <v>0</v>
      </c>
      <c r="J430" s="23">
        <v>0</v>
      </c>
      <c r="K430" s="24">
        <v>1.48</v>
      </c>
      <c r="L430" s="24">
        <v>0.17</v>
      </c>
      <c r="M430" s="24">
        <v>0</v>
      </c>
      <c r="N430" s="24">
        <v>0</v>
      </c>
    </row>
    <row r="431" spans="1:253" ht="14.25" customHeight="1" x14ac:dyDescent="0.25">
      <c r="A431" s="21"/>
      <c r="B431" s="43" t="s">
        <v>30</v>
      </c>
      <c r="C431" s="116"/>
      <c r="D431" s="45">
        <f t="shared" ref="D431:N431" si="85">SUM(D426:D430)</f>
        <v>31.3</v>
      </c>
      <c r="E431" s="45">
        <f t="shared" si="85"/>
        <v>31.600000000000005</v>
      </c>
      <c r="F431" s="45">
        <f t="shared" si="85"/>
        <v>87.200000000000017</v>
      </c>
      <c r="G431" s="46">
        <f t="shared" si="85"/>
        <v>789</v>
      </c>
      <c r="H431" s="46">
        <f t="shared" si="85"/>
        <v>231.3</v>
      </c>
      <c r="I431" s="46">
        <f t="shared" si="85"/>
        <v>76.099999999999994</v>
      </c>
      <c r="J431" s="46">
        <f t="shared" si="85"/>
        <v>289.60000000000002</v>
      </c>
      <c r="K431" s="42">
        <f t="shared" si="85"/>
        <v>5.4700000000000006</v>
      </c>
      <c r="L431" s="42">
        <f t="shared" si="85"/>
        <v>0.68</v>
      </c>
      <c r="M431" s="42">
        <f t="shared" si="85"/>
        <v>25.990000000000002</v>
      </c>
      <c r="N431" s="42">
        <f t="shared" si="85"/>
        <v>7.0000000000000007E-2</v>
      </c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</row>
    <row r="432" spans="1:253" ht="14.25" customHeight="1" x14ac:dyDescent="0.25">
      <c r="A432" s="21"/>
      <c r="B432" s="27" t="s">
        <v>41</v>
      </c>
      <c r="C432" s="46"/>
      <c r="D432" s="22"/>
      <c r="E432" s="22"/>
      <c r="F432" s="22"/>
      <c r="G432" s="23"/>
      <c r="H432" s="23"/>
      <c r="I432" s="23"/>
      <c r="J432" s="23"/>
      <c r="K432" s="24"/>
      <c r="L432" s="24"/>
      <c r="M432" s="24"/>
      <c r="N432" s="24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</row>
    <row r="433" spans="1:253" ht="14.25" customHeight="1" x14ac:dyDescent="0.25">
      <c r="A433" s="32" t="s">
        <v>218</v>
      </c>
      <c r="B433" s="39" t="s">
        <v>219</v>
      </c>
      <c r="C433" s="96" t="s">
        <v>99</v>
      </c>
      <c r="D433" s="36">
        <v>6.5</v>
      </c>
      <c r="E433" s="36">
        <v>8.1</v>
      </c>
      <c r="F433" s="36">
        <v>32</v>
      </c>
      <c r="G433" s="37">
        <v>254</v>
      </c>
      <c r="H433" s="37">
        <v>29</v>
      </c>
      <c r="I433" s="37">
        <v>9</v>
      </c>
      <c r="J433" s="37">
        <v>29</v>
      </c>
      <c r="K433" s="33">
        <v>0.51</v>
      </c>
      <c r="L433" s="33">
        <v>0.06</v>
      </c>
      <c r="M433" s="33">
        <v>0.06</v>
      </c>
      <c r="N433" s="33">
        <v>0.01</v>
      </c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</row>
    <row r="434" spans="1:253" ht="14.25" customHeight="1" x14ac:dyDescent="0.25">
      <c r="A434" s="32">
        <v>389</v>
      </c>
      <c r="B434" s="39" t="s">
        <v>126</v>
      </c>
      <c r="C434" s="96" t="s">
        <v>25</v>
      </c>
      <c r="D434" s="36">
        <v>0</v>
      </c>
      <c r="E434" s="36">
        <v>0</v>
      </c>
      <c r="F434" s="36">
        <v>22.4</v>
      </c>
      <c r="G434" s="37">
        <v>90</v>
      </c>
      <c r="H434" s="37">
        <v>0</v>
      </c>
      <c r="I434" s="37">
        <v>0</v>
      </c>
      <c r="J434" s="37">
        <v>0</v>
      </c>
      <c r="K434" s="33">
        <v>0</v>
      </c>
      <c r="L434" s="33">
        <v>0</v>
      </c>
      <c r="M434" s="33">
        <v>0</v>
      </c>
      <c r="N434" s="33">
        <v>0</v>
      </c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</row>
    <row r="435" spans="1:253" ht="14.25" customHeight="1" x14ac:dyDescent="0.25">
      <c r="A435" s="32">
        <v>338</v>
      </c>
      <c r="B435" s="34" t="s">
        <v>74</v>
      </c>
      <c r="C435" s="96" t="s">
        <v>214</v>
      </c>
      <c r="D435" s="36">
        <v>0.5</v>
      </c>
      <c r="E435" s="36">
        <v>0.5</v>
      </c>
      <c r="F435" s="36">
        <v>12.7</v>
      </c>
      <c r="G435" s="37">
        <v>58</v>
      </c>
      <c r="H435" s="37">
        <v>21</v>
      </c>
      <c r="I435" s="37">
        <v>12</v>
      </c>
      <c r="J435" s="37">
        <v>14</v>
      </c>
      <c r="K435" s="33">
        <v>2.9</v>
      </c>
      <c r="L435" s="33">
        <v>0</v>
      </c>
      <c r="M435" s="33">
        <v>13</v>
      </c>
      <c r="N435" s="33">
        <v>0</v>
      </c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</row>
    <row r="436" spans="1:253" ht="14.25" customHeight="1" x14ac:dyDescent="0.25">
      <c r="A436" s="21"/>
      <c r="B436" s="43" t="s">
        <v>30</v>
      </c>
      <c r="C436" s="116"/>
      <c r="D436" s="45">
        <f t="shared" ref="D436:N436" si="86">SUM(D433:D435)</f>
        <v>7</v>
      </c>
      <c r="E436" s="45">
        <f t="shared" si="86"/>
        <v>8.6</v>
      </c>
      <c r="F436" s="45">
        <f t="shared" si="86"/>
        <v>67.099999999999994</v>
      </c>
      <c r="G436" s="46">
        <f t="shared" si="86"/>
        <v>402</v>
      </c>
      <c r="H436" s="46">
        <f t="shared" si="86"/>
        <v>50</v>
      </c>
      <c r="I436" s="46">
        <f t="shared" si="86"/>
        <v>21</v>
      </c>
      <c r="J436" s="46">
        <f t="shared" si="86"/>
        <v>43</v>
      </c>
      <c r="K436" s="42">
        <f t="shared" si="86"/>
        <v>3.41</v>
      </c>
      <c r="L436" s="42">
        <f t="shared" si="86"/>
        <v>0.06</v>
      </c>
      <c r="M436" s="42">
        <f t="shared" si="86"/>
        <v>13.06</v>
      </c>
      <c r="N436" s="42">
        <f t="shared" si="86"/>
        <v>0.01</v>
      </c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</row>
    <row r="437" spans="1:253" ht="14.25" customHeight="1" x14ac:dyDescent="0.25">
      <c r="A437" s="21"/>
      <c r="B437" s="93" t="s">
        <v>47</v>
      </c>
      <c r="C437" s="55"/>
      <c r="D437" s="54">
        <f t="shared" ref="D437:N437" si="87">D424+D431+D436</f>
        <v>57.1</v>
      </c>
      <c r="E437" s="54">
        <f t="shared" si="87"/>
        <v>66.600000000000009</v>
      </c>
      <c r="F437" s="54">
        <f t="shared" si="87"/>
        <v>229.6</v>
      </c>
      <c r="G437" s="55">
        <f t="shared" si="87"/>
        <v>1805</v>
      </c>
      <c r="H437" s="55">
        <f t="shared" si="87"/>
        <v>492.3</v>
      </c>
      <c r="I437" s="55">
        <f t="shared" si="87"/>
        <v>133.1</v>
      </c>
      <c r="J437" s="55">
        <f t="shared" si="87"/>
        <v>502.6</v>
      </c>
      <c r="K437" s="56">
        <f t="shared" si="87"/>
        <v>11.080000000000002</v>
      </c>
      <c r="L437" s="56">
        <f t="shared" si="87"/>
        <v>0.84000000000000008</v>
      </c>
      <c r="M437" s="56">
        <f t="shared" si="87"/>
        <v>40.35</v>
      </c>
      <c r="N437" s="56">
        <f t="shared" si="87"/>
        <v>0.08</v>
      </c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</row>
    <row r="438" spans="1:253" ht="14.25" customHeight="1" x14ac:dyDescent="0.25">
      <c r="A438" s="21"/>
      <c r="B438" s="26" t="s">
        <v>100</v>
      </c>
      <c r="C438" s="46"/>
      <c r="D438" s="22"/>
      <c r="E438" s="22"/>
      <c r="F438" s="22"/>
      <c r="G438" s="23"/>
      <c r="H438" s="23"/>
      <c r="I438" s="23"/>
      <c r="J438" s="23"/>
      <c r="K438" s="24"/>
      <c r="L438" s="24"/>
      <c r="M438" s="24"/>
      <c r="N438" s="24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</row>
    <row r="439" spans="1:253" ht="14.25" customHeight="1" x14ac:dyDescent="0.25">
      <c r="A439" s="21"/>
      <c r="B439" s="27" t="s">
        <v>237</v>
      </c>
      <c r="C439" s="46"/>
      <c r="D439" s="22"/>
      <c r="E439" s="22"/>
      <c r="F439" s="22"/>
      <c r="G439" s="23"/>
      <c r="H439" s="23"/>
      <c r="I439" s="23"/>
      <c r="J439" s="23"/>
      <c r="K439" s="24"/>
      <c r="L439" s="24"/>
      <c r="M439" s="24"/>
      <c r="N439" s="24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</row>
    <row r="440" spans="1:253" ht="14.25" customHeight="1" x14ac:dyDescent="0.25">
      <c r="A440" s="21">
        <v>14</v>
      </c>
      <c r="B440" s="40" t="s">
        <v>50</v>
      </c>
      <c r="C440" s="46">
        <v>10</v>
      </c>
      <c r="D440" s="22">
        <v>0.1</v>
      </c>
      <c r="E440" s="22">
        <v>6.2</v>
      </c>
      <c r="F440" s="22">
        <v>2.2000000000000002</v>
      </c>
      <c r="G440" s="23">
        <v>65</v>
      </c>
      <c r="H440" s="23">
        <v>0</v>
      </c>
      <c r="I440" s="23">
        <v>0</v>
      </c>
      <c r="J440" s="23">
        <v>0</v>
      </c>
      <c r="K440" s="24">
        <v>0</v>
      </c>
      <c r="L440" s="24">
        <v>0</v>
      </c>
      <c r="M440" s="24">
        <v>0</v>
      </c>
      <c r="N440" s="24">
        <v>0</v>
      </c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</row>
    <row r="441" spans="1:253" ht="15" customHeight="1" x14ac:dyDescent="0.25">
      <c r="A441" s="32">
        <v>278</v>
      </c>
      <c r="B441" s="40" t="s">
        <v>215</v>
      </c>
      <c r="C441" s="96" t="s">
        <v>61</v>
      </c>
      <c r="D441" s="36">
        <v>13.8</v>
      </c>
      <c r="E441" s="36">
        <v>16.600000000000001</v>
      </c>
      <c r="F441" s="36">
        <v>15</v>
      </c>
      <c r="G441" s="37">
        <v>264</v>
      </c>
      <c r="H441" s="37">
        <v>31</v>
      </c>
      <c r="I441" s="37">
        <v>13</v>
      </c>
      <c r="J441" s="37">
        <v>72</v>
      </c>
      <c r="K441" s="33">
        <v>0.1</v>
      </c>
      <c r="L441" s="33">
        <v>0.17</v>
      </c>
      <c r="M441" s="33">
        <v>0.26</v>
      </c>
      <c r="N441" s="33">
        <v>0.04</v>
      </c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</row>
    <row r="442" spans="1:253" s="7" customFormat="1" ht="12.75" customHeight="1" x14ac:dyDescent="0.25">
      <c r="A442" s="21">
        <v>312</v>
      </c>
      <c r="B442" s="40" t="s">
        <v>62</v>
      </c>
      <c r="C442" s="96" t="s">
        <v>37</v>
      </c>
      <c r="D442" s="22">
        <v>3.8</v>
      </c>
      <c r="E442" s="22">
        <v>6.3</v>
      </c>
      <c r="F442" s="22">
        <v>14.5</v>
      </c>
      <c r="G442" s="23">
        <v>130</v>
      </c>
      <c r="H442" s="23">
        <v>46</v>
      </c>
      <c r="I442" s="23">
        <v>33</v>
      </c>
      <c r="J442" s="23">
        <v>99</v>
      </c>
      <c r="K442" s="24">
        <v>1.18</v>
      </c>
      <c r="L442" s="24">
        <v>0.01</v>
      </c>
      <c r="M442" s="24">
        <v>0.36</v>
      </c>
      <c r="N442" s="24">
        <v>0.06</v>
      </c>
    </row>
    <row r="443" spans="1:253" ht="14.25" customHeight="1" x14ac:dyDescent="0.25">
      <c r="A443" s="32">
        <v>376</v>
      </c>
      <c r="B443" s="39" t="s">
        <v>38</v>
      </c>
      <c r="C443" s="96" t="s">
        <v>25</v>
      </c>
      <c r="D443" s="36">
        <v>0.2</v>
      </c>
      <c r="E443" s="36">
        <v>0.1</v>
      </c>
      <c r="F443" s="36">
        <v>10.1</v>
      </c>
      <c r="G443" s="37">
        <v>41</v>
      </c>
      <c r="H443" s="37">
        <v>5</v>
      </c>
      <c r="I443" s="37">
        <v>4</v>
      </c>
      <c r="J443" s="37">
        <v>8</v>
      </c>
      <c r="K443" s="33">
        <v>0.85</v>
      </c>
      <c r="L443" s="33">
        <v>0</v>
      </c>
      <c r="M443" s="33">
        <v>0.1</v>
      </c>
      <c r="N443" s="33">
        <v>0</v>
      </c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</row>
    <row r="444" spans="1:253" ht="14.25" customHeight="1" x14ac:dyDescent="0.25">
      <c r="A444" s="21"/>
      <c r="B444" s="40" t="s">
        <v>28</v>
      </c>
      <c r="C444" s="46" t="s">
        <v>29</v>
      </c>
      <c r="D444" s="22">
        <v>2</v>
      </c>
      <c r="E444" s="22">
        <v>0.5</v>
      </c>
      <c r="F444" s="22">
        <v>14.3</v>
      </c>
      <c r="G444" s="23">
        <v>70</v>
      </c>
      <c r="H444" s="23">
        <v>10</v>
      </c>
      <c r="I444" s="23">
        <v>0</v>
      </c>
      <c r="J444" s="23">
        <v>0</v>
      </c>
      <c r="K444" s="24">
        <v>0.5</v>
      </c>
      <c r="L444" s="24">
        <v>0.08</v>
      </c>
      <c r="M444" s="24">
        <v>0</v>
      </c>
      <c r="N444" s="24">
        <v>0</v>
      </c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</row>
    <row r="445" spans="1:253" ht="14.25" customHeight="1" x14ac:dyDescent="0.25">
      <c r="A445" s="21"/>
      <c r="B445" s="43" t="s">
        <v>30</v>
      </c>
      <c r="C445" s="116"/>
      <c r="D445" s="45">
        <f t="shared" ref="D445:N445" si="88">SUM(D440:D444)</f>
        <v>19.899999999999999</v>
      </c>
      <c r="E445" s="45">
        <f t="shared" si="88"/>
        <v>29.700000000000003</v>
      </c>
      <c r="F445" s="45">
        <f t="shared" si="88"/>
        <v>56.099999999999994</v>
      </c>
      <c r="G445" s="46">
        <f t="shared" si="88"/>
        <v>570</v>
      </c>
      <c r="H445" s="46">
        <f t="shared" si="88"/>
        <v>92</v>
      </c>
      <c r="I445" s="46">
        <f t="shared" si="88"/>
        <v>50</v>
      </c>
      <c r="J445" s="46">
        <f t="shared" si="88"/>
        <v>179</v>
      </c>
      <c r="K445" s="42">
        <f t="shared" si="88"/>
        <v>2.63</v>
      </c>
      <c r="L445" s="42">
        <f t="shared" si="88"/>
        <v>0.26</v>
      </c>
      <c r="M445" s="42">
        <f t="shared" si="88"/>
        <v>0.72</v>
      </c>
      <c r="N445" s="42">
        <f t="shared" si="88"/>
        <v>0.1</v>
      </c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</row>
    <row r="446" spans="1:253" ht="14.25" customHeight="1" x14ac:dyDescent="0.25">
      <c r="A446" s="21"/>
      <c r="B446" s="27" t="s">
        <v>31</v>
      </c>
      <c r="C446" s="46"/>
      <c r="D446" s="22"/>
      <c r="E446" s="22"/>
      <c r="F446" s="22"/>
      <c r="G446" s="23"/>
      <c r="H446" s="23"/>
      <c r="I446" s="23"/>
      <c r="J446" s="23"/>
      <c r="K446" s="24"/>
      <c r="L446" s="24"/>
      <c r="M446" s="24"/>
      <c r="N446" s="24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</row>
    <row r="447" spans="1:253" ht="14.25" customHeight="1" x14ac:dyDescent="0.25">
      <c r="A447" s="21">
        <v>88</v>
      </c>
      <c r="B447" s="19" t="s">
        <v>93</v>
      </c>
      <c r="C447" s="46" t="s">
        <v>33</v>
      </c>
      <c r="D447" s="22">
        <v>4</v>
      </c>
      <c r="E447" s="22">
        <v>3.9</v>
      </c>
      <c r="F447" s="22">
        <v>6.9</v>
      </c>
      <c r="G447" s="23">
        <v>78</v>
      </c>
      <c r="H447" s="23">
        <v>28</v>
      </c>
      <c r="I447" s="23">
        <v>14</v>
      </c>
      <c r="J447" s="23">
        <v>66</v>
      </c>
      <c r="K447" s="24">
        <v>0.88</v>
      </c>
      <c r="L447" s="24">
        <v>0.06</v>
      </c>
      <c r="M447" s="24">
        <v>17.37</v>
      </c>
      <c r="N447" s="24">
        <v>0</v>
      </c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</row>
    <row r="448" spans="1:253" ht="12.75" customHeight="1" x14ac:dyDescent="0.25">
      <c r="A448" s="32">
        <v>285</v>
      </c>
      <c r="B448" s="34" t="s">
        <v>247</v>
      </c>
      <c r="C448" s="96" t="s">
        <v>25</v>
      </c>
      <c r="D448" s="22">
        <v>21</v>
      </c>
      <c r="E448" s="22">
        <v>17.100000000000001</v>
      </c>
      <c r="F448" s="22">
        <v>39.6</v>
      </c>
      <c r="G448" s="23">
        <v>397</v>
      </c>
      <c r="H448" s="23">
        <v>19</v>
      </c>
      <c r="I448" s="23">
        <v>21</v>
      </c>
      <c r="J448" s="23">
        <v>122</v>
      </c>
      <c r="K448" s="24">
        <v>1.8</v>
      </c>
      <c r="L448" s="24">
        <v>0.2</v>
      </c>
      <c r="M448" s="24">
        <v>0</v>
      </c>
      <c r="N448" s="24">
        <v>0.02</v>
      </c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</row>
    <row r="449" spans="1:253" ht="15.75" customHeight="1" x14ac:dyDescent="0.25">
      <c r="A449" s="21" t="s">
        <v>85</v>
      </c>
      <c r="B449" s="39" t="s">
        <v>86</v>
      </c>
      <c r="C449" s="46">
        <v>200</v>
      </c>
      <c r="D449" s="22">
        <v>0.2</v>
      </c>
      <c r="E449" s="22">
        <v>0.1</v>
      </c>
      <c r="F449" s="22">
        <v>12</v>
      </c>
      <c r="G449" s="23">
        <v>49</v>
      </c>
      <c r="H449" s="23">
        <v>11</v>
      </c>
      <c r="I449" s="23">
        <v>8</v>
      </c>
      <c r="J449" s="23">
        <v>9</v>
      </c>
      <c r="K449" s="24">
        <v>0.2</v>
      </c>
      <c r="L449" s="24">
        <v>0</v>
      </c>
      <c r="M449" s="24">
        <v>4.5</v>
      </c>
      <c r="N449" s="24">
        <v>0</v>
      </c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</row>
    <row r="450" spans="1:253" s="7" customFormat="1" ht="25.5" customHeight="1" x14ac:dyDescent="0.25">
      <c r="A450" s="21"/>
      <c r="B450" s="40" t="s">
        <v>39</v>
      </c>
      <c r="C450" s="41" t="s">
        <v>228</v>
      </c>
      <c r="D450" s="22">
        <v>5</v>
      </c>
      <c r="E450" s="22">
        <v>1.1000000000000001</v>
      </c>
      <c r="F450" s="22">
        <v>33.68</v>
      </c>
      <c r="G450" s="23">
        <v>165</v>
      </c>
      <c r="H450" s="23">
        <v>34</v>
      </c>
      <c r="I450" s="23">
        <v>0</v>
      </c>
      <c r="J450" s="23">
        <v>0</v>
      </c>
      <c r="K450" s="24">
        <v>1.78</v>
      </c>
      <c r="L450" s="24">
        <v>0.218</v>
      </c>
      <c r="M450" s="24">
        <v>0</v>
      </c>
      <c r="N450" s="24">
        <v>0</v>
      </c>
    </row>
    <row r="451" spans="1:253" ht="16.5" customHeight="1" x14ac:dyDescent="0.25">
      <c r="A451" s="21"/>
      <c r="B451" s="43" t="s">
        <v>30</v>
      </c>
      <c r="C451" s="116"/>
      <c r="D451" s="45">
        <f t="shared" ref="D451:N451" si="89">SUM(D447:D450)</f>
        <v>30.2</v>
      </c>
      <c r="E451" s="45">
        <f t="shared" si="89"/>
        <v>22.200000000000003</v>
      </c>
      <c r="F451" s="45">
        <f t="shared" si="89"/>
        <v>92.18</v>
      </c>
      <c r="G451" s="46">
        <f t="shared" si="89"/>
        <v>689</v>
      </c>
      <c r="H451" s="46">
        <f t="shared" si="89"/>
        <v>92</v>
      </c>
      <c r="I451" s="46">
        <f t="shared" si="89"/>
        <v>43</v>
      </c>
      <c r="J451" s="46">
        <f t="shared" si="89"/>
        <v>197</v>
      </c>
      <c r="K451" s="42">
        <f t="shared" si="89"/>
        <v>4.66</v>
      </c>
      <c r="L451" s="42">
        <f t="shared" si="89"/>
        <v>0.47799999999999998</v>
      </c>
      <c r="M451" s="42">
        <f t="shared" si="89"/>
        <v>21.87</v>
      </c>
      <c r="N451" s="42">
        <f t="shared" si="89"/>
        <v>0.02</v>
      </c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</row>
    <row r="452" spans="1:253" ht="16.5" customHeight="1" x14ac:dyDescent="0.25">
      <c r="A452" s="21"/>
      <c r="B452" s="27" t="s">
        <v>41</v>
      </c>
      <c r="C452" s="46"/>
      <c r="D452" s="22"/>
      <c r="E452" s="22"/>
      <c r="F452" s="22"/>
      <c r="G452" s="23"/>
      <c r="H452" s="23"/>
      <c r="I452" s="23"/>
      <c r="J452" s="23"/>
      <c r="K452" s="24"/>
      <c r="L452" s="24"/>
      <c r="M452" s="24"/>
      <c r="N452" s="24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</row>
    <row r="453" spans="1:253" ht="16.5" customHeight="1" x14ac:dyDescent="0.25">
      <c r="A453" s="32" t="s">
        <v>65</v>
      </c>
      <c r="B453" s="39" t="s">
        <v>229</v>
      </c>
      <c r="C453" s="96" t="s">
        <v>99</v>
      </c>
      <c r="D453" s="36">
        <v>9.6999999999999993</v>
      </c>
      <c r="E453" s="36">
        <v>9.3000000000000007</v>
      </c>
      <c r="F453" s="36">
        <v>18.2</v>
      </c>
      <c r="G453" s="37">
        <v>195</v>
      </c>
      <c r="H453" s="37">
        <v>23</v>
      </c>
      <c r="I453" s="37">
        <v>16</v>
      </c>
      <c r="J453" s="37">
        <v>96</v>
      </c>
      <c r="K453" s="33">
        <v>1</v>
      </c>
      <c r="L453" s="33">
        <v>0.1</v>
      </c>
      <c r="M453" s="33">
        <v>0.2</v>
      </c>
      <c r="N453" s="33">
        <v>0.01</v>
      </c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</row>
    <row r="454" spans="1:253" ht="14.25" customHeight="1" x14ac:dyDescent="0.25">
      <c r="A454" s="21">
        <v>342</v>
      </c>
      <c r="B454" s="58" t="s">
        <v>82</v>
      </c>
      <c r="C454" s="46" t="s">
        <v>25</v>
      </c>
      <c r="D454" s="22">
        <v>0.2</v>
      </c>
      <c r="E454" s="22">
        <v>0.2</v>
      </c>
      <c r="F454" s="22">
        <v>13.9</v>
      </c>
      <c r="G454" s="23">
        <v>58</v>
      </c>
      <c r="H454" s="23">
        <v>7</v>
      </c>
      <c r="I454" s="23">
        <v>4</v>
      </c>
      <c r="J454" s="23">
        <v>4</v>
      </c>
      <c r="K454" s="24">
        <v>0.9</v>
      </c>
      <c r="L454" s="24">
        <v>0</v>
      </c>
      <c r="M454" s="24">
        <v>4.0999999999999996</v>
      </c>
      <c r="N454" s="24">
        <v>0</v>
      </c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</row>
    <row r="455" spans="1:253" ht="15" customHeight="1" x14ac:dyDescent="0.25">
      <c r="A455" s="21"/>
      <c r="B455" s="43" t="s">
        <v>30</v>
      </c>
      <c r="C455" s="116"/>
      <c r="D455" s="45">
        <f t="shared" ref="D455:N455" si="90">SUM(D453:D454)</f>
        <v>9.8999999999999986</v>
      </c>
      <c r="E455" s="45">
        <f t="shared" si="90"/>
        <v>9.5</v>
      </c>
      <c r="F455" s="45">
        <f t="shared" si="90"/>
        <v>32.1</v>
      </c>
      <c r="G455" s="46">
        <f t="shared" si="90"/>
        <v>253</v>
      </c>
      <c r="H455" s="46">
        <f t="shared" si="90"/>
        <v>30</v>
      </c>
      <c r="I455" s="46">
        <f t="shared" si="90"/>
        <v>20</v>
      </c>
      <c r="J455" s="46">
        <f t="shared" si="90"/>
        <v>100</v>
      </c>
      <c r="K455" s="42">
        <f t="shared" si="90"/>
        <v>1.9</v>
      </c>
      <c r="L455" s="42">
        <f t="shared" si="90"/>
        <v>0.1</v>
      </c>
      <c r="M455" s="42">
        <f t="shared" si="90"/>
        <v>4.3</v>
      </c>
      <c r="N455" s="42">
        <f t="shared" si="90"/>
        <v>0.01</v>
      </c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</row>
    <row r="456" spans="1:253" ht="12.75" customHeight="1" x14ac:dyDescent="0.25">
      <c r="A456" s="21"/>
      <c r="B456" s="93" t="s">
        <v>47</v>
      </c>
      <c r="C456" s="55"/>
      <c r="D456" s="54">
        <f t="shared" ref="D456:N456" si="91">D445+D451+D455</f>
        <v>59.999999999999993</v>
      </c>
      <c r="E456" s="54">
        <f t="shared" si="91"/>
        <v>61.400000000000006</v>
      </c>
      <c r="F456" s="54">
        <f t="shared" si="91"/>
        <v>180.38</v>
      </c>
      <c r="G456" s="55">
        <f t="shared" si="91"/>
        <v>1512</v>
      </c>
      <c r="H456" s="55">
        <f t="shared" si="91"/>
        <v>214</v>
      </c>
      <c r="I456" s="55">
        <f t="shared" si="91"/>
        <v>113</v>
      </c>
      <c r="J456" s="55">
        <f t="shared" si="91"/>
        <v>476</v>
      </c>
      <c r="K456" s="56">
        <f t="shared" si="91"/>
        <v>9.19</v>
      </c>
      <c r="L456" s="56">
        <f t="shared" si="91"/>
        <v>0.83799999999999997</v>
      </c>
      <c r="M456" s="56">
        <f t="shared" si="91"/>
        <v>26.89</v>
      </c>
      <c r="N456" s="56">
        <f t="shared" si="91"/>
        <v>0.13</v>
      </c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</row>
    <row r="457" spans="1:253" s="7" customFormat="1" ht="12.75" customHeight="1" x14ac:dyDescent="0.25">
      <c r="A457" s="21"/>
      <c r="B457" s="63" t="s">
        <v>109</v>
      </c>
      <c r="C457" s="142"/>
      <c r="D457" s="78"/>
      <c r="E457" s="78"/>
      <c r="F457" s="78"/>
      <c r="G457" s="79"/>
      <c r="H457" s="79"/>
      <c r="I457" s="79"/>
      <c r="J457" s="79"/>
      <c r="K457" s="80"/>
      <c r="L457" s="80"/>
      <c r="M457" s="80"/>
      <c r="N457" s="80"/>
    </row>
    <row r="458" spans="1:253" ht="12.75" customHeight="1" x14ac:dyDescent="0.25">
      <c r="A458" s="21"/>
      <c r="B458" s="100" t="s">
        <v>237</v>
      </c>
      <c r="C458" s="142"/>
      <c r="D458" s="78"/>
      <c r="E458" s="78"/>
      <c r="F458" s="78"/>
      <c r="G458" s="79"/>
      <c r="H458" s="79"/>
      <c r="I458" s="79"/>
      <c r="J458" s="79"/>
      <c r="K458" s="80"/>
      <c r="L458" s="80"/>
      <c r="M458" s="80"/>
      <c r="N458" s="80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</row>
    <row r="459" spans="1:253" ht="12.75" customHeight="1" x14ac:dyDescent="0.25">
      <c r="A459" s="32">
        <v>14</v>
      </c>
      <c r="B459" s="34" t="s">
        <v>210</v>
      </c>
      <c r="C459" s="96">
        <v>10</v>
      </c>
      <c r="D459" s="36">
        <v>0.1</v>
      </c>
      <c r="E459" s="36">
        <v>7.3</v>
      </c>
      <c r="F459" s="36">
        <v>0.1</v>
      </c>
      <c r="G459" s="37">
        <v>66</v>
      </c>
      <c r="H459" s="37">
        <v>2</v>
      </c>
      <c r="I459" s="37">
        <v>0</v>
      </c>
      <c r="J459" s="37">
        <v>3</v>
      </c>
      <c r="K459" s="33">
        <v>0</v>
      </c>
      <c r="L459" s="33">
        <v>0</v>
      </c>
      <c r="M459" s="33">
        <v>0</v>
      </c>
      <c r="N459" s="33">
        <v>0</v>
      </c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</row>
    <row r="460" spans="1:253" ht="12.75" customHeight="1" x14ac:dyDescent="0.25">
      <c r="A460" s="32">
        <v>271</v>
      </c>
      <c r="B460" s="34" t="s">
        <v>70</v>
      </c>
      <c r="C460" s="96" t="s">
        <v>35</v>
      </c>
      <c r="D460" s="36">
        <v>13.8</v>
      </c>
      <c r="E460" s="36">
        <v>11.3</v>
      </c>
      <c r="F460" s="36">
        <v>10.1</v>
      </c>
      <c r="G460" s="37">
        <v>198</v>
      </c>
      <c r="H460" s="37">
        <v>10</v>
      </c>
      <c r="I460" s="37">
        <v>10</v>
      </c>
      <c r="J460" s="37">
        <v>53</v>
      </c>
      <c r="K460" s="33">
        <v>1</v>
      </c>
      <c r="L460" s="33">
        <v>0.3</v>
      </c>
      <c r="M460" s="33">
        <v>0</v>
      </c>
      <c r="N460" s="33">
        <v>0</v>
      </c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</row>
    <row r="461" spans="1:253" ht="12.75" customHeight="1" x14ac:dyDescent="0.25">
      <c r="A461" s="21">
        <v>309</v>
      </c>
      <c r="B461" s="40" t="s">
        <v>163</v>
      </c>
      <c r="C461" s="96" t="s">
        <v>37</v>
      </c>
      <c r="D461" s="22">
        <v>6.5</v>
      </c>
      <c r="E461" s="22">
        <v>5.7</v>
      </c>
      <c r="F461" s="22">
        <v>33.5</v>
      </c>
      <c r="G461" s="23">
        <v>212</v>
      </c>
      <c r="H461" s="23">
        <v>8</v>
      </c>
      <c r="I461" s="23">
        <v>9</v>
      </c>
      <c r="J461" s="23">
        <v>42</v>
      </c>
      <c r="K461" s="24">
        <v>0.91</v>
      </c>
      <c r="L461" s="24">
        <v>7.0000000000000007E-2</v>
      </c>
      <c r="M461" s="24">
        <v>0</v>
      </c>
      <c r="N461" s="24">
        <v>0.03</v>
      </c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</row>
    <row r="462" spans="1:253" ht="12.75" customHeight="1" x14ac:dyDescent="0.25">
      <c r="A462" s="32">
        <v>338</v>
      </c>
      <c r="B462" s="34" t="s">
        <v>246</v>
      </c>
      <c r="C462" s="96" t="s">
        <v>214</v>
      </c>
      <c r="D462" s="36">
        <v>0.5</v>
      </c>
      <c r="E462" s="36">
        <v>0.5</v>
      </c>
      <c r="F462" s="36">
        <v>12.7</v>
      </c>
      <c r="G462" s="37">
        <v>58</v>
      </c>
      <c r="H462" s="37">
        <v>21</v>
      </c>
      <c r="I462" s="37">
        <v>12</v>
      </c>
      <c r="J462" s="37">
        <v>14</v>
      </c>
      <c r="K462" s="33">
        <v>2.9</v>
      </c>
      <c r="L462" s="33">
        <v>0</v>
      </c>
      <c r="M462" s="33">
        <v>13</v>
      </c>
      <c r="N462" s="33">
        <v>0</v>
      </c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</row>
    <row r="463" spans="1:253" ht="12.75" customHeight="1" x14ac:dyDescent="0.25">
      <c r="A463" s="32" t="s">
        <v>26</v>
      </c>
      <c r="B463" s="39" t="s">
        <v>27</v>
      </c>
      <c r="C463" s="96" t="s">
        <v>25</v>
      </c>
      <c r="D463" s="36">
        <v>2.2999999999999998</v>
      </c>
      <c r="E463" s="36">
        <v>1.4</v>
      </c>
      <c r="F463" s="36">
        <v>22</v>
      </c>
      <c r="G463" s="37">
        <v>110</v>
      </c>
      <c r="H463" s="37">
        <v>60</v>
      </c>
      <c r="I463" s="37">
        <v>7</v>
      </c>
      <c r="J463" s="37">
        <v>45</v>
      </c>
      <c r="K463" s="33">
        <v>0.1</v>
      </c>
      <c r="L463" s="33">
        <v>0.02</v>
      </c>
      <c r="M463" s="33">
        <v>0.65</v>
      </c>
      <c r="N463" s="33">
        <v>0.01</v>
      </c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</row>
    <row r="464" spans="1:253" ht="14.25" customHeight="1" x14ac:dyDescent="0.25">
      <c r="A464" s="21"/>
      <c r="B464" s="40" t="s">
        <v>28</v>
      </c>
      <c r="C464" s="46" t="s">
        <v>29</v>
      </c>
      <c r="D464" s="22">
        <v>2</v>
      </c>
      <c r="E464" s="22">
        <v>0.5</v>
      </c>
      <c r="F464" s="22">
        <v>14.3</v>
      </c>
      <c r="G464" s="23">
        <v>70</v>
      </c>
      <c r="H464" s="23">
        <v>10</v>
      </c>
      <c r="I464" s="23">
        <v>0</v>
      </c>
      <c r="J464" s="23">
        <v>0</v>
      </c>
      <c r="K464" s="24">
        <v>0.5</v>
      </c>
      <c r="L464" s="24">
        <v>0.08</v>
      </c>
      <c r="M464" s="24">
        <v>0</v>
      </c>
      <c r="N464" s="24">
        <v>0</v>
      </c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</row>
    <row r="465" spans="1:14" s="7" customFormat="1" ht="12.75" customHeight="1" x14ac:dyDescent="0.25">
      <c r="A465" s="21"/>
      <c r="B465" s="102" t="s">
        <v>30</v>
      </c>
      <c r="C465" s="136"/>
      <c r="D465" s="74">
        <f t="shared" ref="D465:N465" si="92">SUM(D459:D464)</f>
        <v>25.2</v>
      </c>
      <c r="E465" s="74">
        <f t="shared" si="92"/>
        <v>26.7</v>
      </c>
      <c r="F465" s="74">
        <f t="shared" si="92"/>
        <v>92.7</v>
      </c>
      <c r="G465" s="75">
        <f t="shared" si="92"/>
        <v>714</v>
      </c>
      <c r="H465" s="75">
        <f t="shared" si="92"/>
        <v>111</v>
      </c>
      <c r="I465" s="75">
        <f t="shared" si="92"/>
        <v>38</v>
      </c>
      <c r="J465" s="75">
        <f t="shared" si="92"/>
        <v>157</v>
      </c>
      <c r="K465" s="74">
        <f t="shared" si="92"/>
        <v>5.41</v>
      </c>
      <c r="L465" s="74">
        <f t="shared" si="92"/>
        <v>0.47000000000000003</v>
      </c>
      <c r="M465" s="74">
        <f t="shared" si="92"/>
        <v>13.65</v>
      </c>
      <c r="N465" s="74">
        <f t="shared" si="92"/>
        <v>0.04</v>
      </c>
    </row>
    <row r="466" spans="1:14" ht="12.75" customHeight="1" x14ac:dyDescent="0.25">
      <c r="A466" s="21"/>
      <c r="B466" s="100" t="s">
        <v>31</v>
      </c>
      <c r="C466" s="137"/>
      <c r="D466" s="78"/>
      <c r="E466" s="78"/>
      <c r="F466" s="78"/>
      <c r="G466" s="79"/>
      <c r="H466" s="79"/>
      <c r="I466" s="79"/>
      <c r="J466" s="79"/>
      <c r="K466" s="80"/>
      <c r="L466" s="80"/>
      <c r="M466" s="80"/>
      <c r="N466" s="80"/>
    </row>
    <row r="467" spans="1:14" ht="15" customHeight="1" x14ac:dyDescent="0.25">
      <c r="A467" s="21">
        <v>101</v>
      </c>
      <c r="B467" s="39" t="s">
        <v>150</v>
      </c>
      <c r="C467" s="46" t="s">
        <v>151</v>
      </c>
      <c r="D467" s="22">
        <v>6.1</v>
      </c>
      <c r="E467" s="22">
        <v>7.7</v>
      </c>
      <c r="F467" s="22">
        <v>16.8</v>
      </c>
      <c r="G467" s="23">
        <v>161</v>
      </c>
      <c r="H467" s="23">
        <v>8</v>
      </c>
      <c r="I467" s="23">
        <v>20</v>
      </c>
      <c r="J467" s="23">
        <v>51</v>
      </c>
      <c r="K467" s="24">
        <v>0.73</v>
      </c>
      <c r="L467" s="24">
        <v>0.09</v>
      </c>
      <c r="M467" s="24">
        <v>7.5</v>
      </c>
      <c r="N467" s="24">
        <v>0</v>
      </c>
    </row>
    <row r="468" spans="1:14" ht="14.25" customHeight="1" x14ac:dyDescent="0.25">
      <c r="A468" s="21">
        <v>259</v>
      </c>
      <c r="B468" s="40" t="s">
        <v>241</v>
      </c>
      <c r="C468" s="46" t="s">
        <v>25</v>
      </c>
      <c r="D468" s="22">
        <v>10.1</v>
      </c>
      <c r="E468" s="22">
        <v>12</v>
      </c>
      <c r="F468" s="22">
        <v>19.3</v>
      </c>
      <c r="G468" s="23">
        <v>226</v>
      </c>
      <c r="H468" s="23">
        <v>16</v>
      </c>
      <c r="I468" s="23">
        <v>40</v>
      </c>
      <c r="J468" s="23">
        <v>165</v>
      </c>
      <c r="K468" s="24">
        <v>2</v>
      </c>
      <c r="L468" s="24">
        <v>0.2</v>
      </c>
      <c r="M468" s="24">
        <v>8.1999999999999993</v>
      </c>
      <c r="N468" s="24">
        <v>0</v>
      </c>
    </row>
    <row r="469" spans="1:14" ht="14.25" customHeight="1" x14ac:dyDescent="0.25">
      <c r="A469" s="32" t="s">
        <v>172</v>
      </c>
      <c r="B469" s="39" t="s">
        <v>173</v>
      </c>
      <c r="C469" s="46" t="s">
        <v>25</v>
      </c>
      <c r="D469" s="36">
        <v>0</v>
      </c>
      <c r="E469" s="36">
        <v>0</v>
      </c>
      <c r="F469" s="36">
        <v>28</v>
      </c>
      <c r="G469" s="37">
        <v>112</v>
      </c>
      <c r="H469" s="37">
        <v>3</v>
      </c>
      <c r="I469" s="37">
        <v>0</v>
      </c>
      <c r="J469" s="37">
        <v>6</v>
      </c>
      <c r="K469" s="33">
        <v>0.03</v>
      </c>
      <c r="L469" s="33">
        <v>0</v>
      </c>
      <c r="M469" s="33">
        <v>7.6</v>
      </c>
      <c r="N469" s="33">
        <v>0</v>
      </c>
    </row>
    <row r="470" spans="1:14" ht="25.5" customHeight="1" x14ac:dyDescent="0.25">
      <c r="A470" s="21"/>
      <c r="B470" s="40" t="s">
        <v>39</v>
      </c>
      <c r="C470" s="46" t="s">
        <v>40</v>
      </c>
      <c r="D470" s="22">
        <v>3.8</v>
      </c>
      <c r="E470" s="22">
        <v>0.8</v>
      </c>
      <c r="F470" s="22">
        <v>25.1</v>
      </c>
      <c r="G470" s="23">
        <v>123</v>
      </c>
      <c r="H470" s="23">
        <v>28</v>
      </c>
      <c r="I470" s="23">
        <v>0</v>
      </c>
      <c r="J470" s="23">
        <v>0</v>
      </c>
      <c r="K470" s="24">
        <v>1.48</v>
      </c>
      <c r="L470" s="24">
        <v>0.17</v>
      </c>
      <c r="M470" s="24">
        <v>0</v>
      </c>
      <c r="N470" s="24">
        <v>0</v>
      </c>
    </row>
    <row r="471" spans="1:14" ht="12.75" customHeight="1" x14ac:dyDescent="0.25">
      <c r="A471" s="21"/>
      <c r="B471" s="102" t="s">
        <v>30</v>
      </c>
      <c r="C471" s="136"/>
      <c r="D471" s="74">
        <f t="shared" ref="D471:N471" si="93">SUM(D467:D470)</f>
        <v>20</v>
      </c>
      <c r="E471" s="74">
        <f t="shared" si="93"/>
        <v>20.5</v>
      </c>
      <c r="F471" s="74">
        <f t="shared" si="93"/>
        <v>89.199999999999989</v>
      </c>
      <c r="G471" s="75">
        <f t="shared" si="93"/>
        <v>622</v>
      </c>
      <c r="H471" s="75">
        <f t="shared" si="93"/>
        <v>55</v>
      </c>
      <c r="I471" s="75">
        <f t="shared" si="93"/>
        <v>60</v>
      </c>
      <c r="J471" s="75">
        <f t="shared" si="93"/>
        <v>222</v>
      </c>
      <c r="K471" s="76">
        <f t="shared" si="93"/>
        <v>4.24</v>
      </c>
      <c r="L471" s="76">
        <f t="shared" si="93"/>
        <v>0.46000000000000008</v>
      </c>
      <c r="M471" s="76">
        <f t="shared" si="93"/>
        <v>23.299999999999997</v>
      </c>
      <c r="N471" s="76">
        <f t="shared" si="93"/>
        <v>0</v>
      </c>
    </row>
    <row r="472" spans="1:14" ht="12.75" customHeight="1" x14ac:dyDescent="0.25">
      <c r="A472" s="21"/>
      <c r="B472" s="27" t="s">
        <v>41</v>
      </c>
      <c r="C472" s="46"/>
      <c r="D472" s="22"/>
      <c r="E472" s="22"/>
      <c r="F472" s="22"/>
      <c r="G472" s="23"/>
      <c r="H472" s="23"/>
      <c r="I472" s="23"/>
      <c r="J472" s="23"/>
      <c r="K472" s="24"/>
      <c r="L472" s="24"/>
      <c r="M472" s="24"/>
      <c r="N472" s="24"/>
    </row>
    <row r="473" spans="1:14" ht="12.75" customHeight="1" x14ac:dyDescent="0.25">
      <c r="A473" s="21"/>
      <c r="B473" s="39" t="s">
        <v>113</v>
      </c>
      <c r="C473" s="96" t="s">
        <v>25</v>
      </c>
      <c r="D473" s="36">
        <v>2</v>
      </c>
      <c r="E473" s="36">
        <v>1</v>
      </c>
      <c r="F473" s="36">
        <v>22</v>
      </c>
      <c r="G473" s="37">
        <v>100</v>
      </c>
      <c r="H473" s="37">
        <v>0</v>
      </c>
      <c r="I473" s="37">
        <v>0</v>
      </c>
      <c r="J473" s="37">
        <v>0</v>
      </c>
      <c r="K473" s="33">
        <v>0</v>
      </c>
      <c r="L473" s="33">
        <v>0</v>
      </c>
      <c r="M473" s="33">
        <v>0</v>
      </c>
      <c r="N473" s="33">
        <v>0</v>
      </c>
    </row>
    <row r="474" spans="1:14" ht="12.75" customHeight="1" x14ac:dyDescent="0.25">
      <c r="A474" s="32" t="s">
        <v>97</v>
      </c>
      <c r="B474" s="39" t="s">
        <v>98</v>
      </c>
      <c r="C474" s="96">
        <v>65</v>
      </c>
      <c r="D474" s="36">
        <v>4.9000000000000004</v>
      </c>
      <c r="E474" s="36">
        <v>5.0999999999999996</v>
      </c>
      <c r="F474" s="36">
        <v>29.6</v>
      </c>
      <c r="G474" s="37">
        <v>184</v>
      </c>
      <c r="H474" s="37">
        <v>22</v>
      </c>
      <c r="I474" s="37">
        <v>8</v>
      </c>
      <c r="J474" s="37">
        <v>47</v>
      </c>
      <c r="K474" s="33">
        <v>0.5</v>
      </c>
      <c r="L474" s="33">
        <v>0.1</v>
      </c>
      <c r="M474" s="33">
        <v>0.2</v>
      </c>
      <c r="N474" s="33">
        <v>0</v>
      </c>
    </row>
    <row r="475" spans="1:14" ht="12.75" customHeight="1" x14ac:dyDescent="0.25">
      <c r="A475" s="21"/>
      <c r="B475" s="43" t="s">
        <v>30</v>
      </c>
      <c r="C475" s="140"/>
      <c r="D475" s="45">
        <f t="shared" ref="D475:N475" si="94">SUM(D473:D474)</f>
        <v>6.9</v>
      </c>
      <c r="E475" s="45">
        <f t="shared" si="94"/>
        <v>6.1</v>
      </c>
      <c r="F475" s="45">
        <f t="shared" si="94"/>
        <v>51.6</v>
      </c>
      <c r="G475" s="46">
        <f t="shared" si="94"/>
        <v>284</v>
      </c>
      <c r="H475" s="46">
        <f t="shared" si="94"/>
        <v>22</v>
      </c>
      <c r="I475" s="46">
        <f t="shared" si="94"/>
        <v>8</v>
      </c>
      <c r="J475" s="46">
        <f t="shared" si="94"/>
        <v>47</v>
      </c>
      <c r="K475" s="42">
        <f t="shared" si="94"/>
        <v>0.5</v>
      </c>
      <c r="L475" s="42">
        <f t="shared" si="94"/>
        <v>0.1</v>
      </c>
      <c r="M475" s="42">
        <f t="shared" si="94"/>
        <v>0.2</v>
      </c>
      <c r="N475" s="42">
        <f t="shared" si="94"/>
        <v>0</v>
      </c>
    </row>
    <row r="476" spans="1:14" ht="12.75" customHeight="1" x14ac:dyDescent="0.25">
      <c r="A476" s="21"/>
      <c r="B476" s="108" t="s">
        <v>47</v>
      </c>
      <c r="C476" s="70"/>
      <c r="D476" s="69">
        <f t="shared" ref="D476:N476" si="95">D465+D471+D475</f>
        <v>52.1</v>
      </c>
      <c r="E476" s="69">
        <f t="shared" si="95"/>
        <v>53.300000000000004</v>
      </c>
      <c r="F476" s="69">
        <f t="shared" si="95"/>
        <v>233.49999999999997</v>
      </c>
      <c r="G476" s="70">
        <f t="shared" si="95"/>
        <v>1620</v>
      </c>
      <c r="H476" s="70">
        <f t="shared" si="95"/>
        <v>188</v>
      </c>
      <c r="I476" s="70">
        <f t="shared" si="95"/>
        <v>106</v>
      </c>
      <c r="J476" s="70">
        <f t="shared" si="95"/>
        <v>426</v>
      </c>
      <c r="K476" s="71">
        <f t="shared" si="95"/>
        <v>10.15</v>
      </c>
      <c r="L476" s="71">
        <f t="shared" si="95"/>
        <v>1.0300000000000002</v>
      </c>
      <c r="M476" s="71">
        <f t="shared" si="95"/>
        <v>37.15</v>
      </c>
      <c r="N476" s="71">
        <f t="shared" si="95"/>
        <v>0.04</v>
      </c>
    </row>
    <row r="477" spans="1:14" ht="12.75" customHeight="1" x14ac:dyDescent="0.25">
      <c r="A477" s="21"/>
      <c r="B477" s="108"/>
      <c r="C477" s="143"/>
      <c r="D477" s="69"/>
      <c r="E477" s="69"/>
      <c r="F477" s="69"/>
      <c r="G477" s="70"/>
      <c r="H477" s="70"/>
      <c r="I477" s="70"/>
      <c r="J477" s="70"/>
      <c r="K477" s="71"/>
      <c r="L477" s="71"/>
      <c r="M477" s="71"/>
      <c r="N477" s="71"/>
    </row>
    <row r="478" spans="1:14" ht="12.75" customHeight="1" x14ac:dyDescent="0.25">
      <c r="A478" s="21"/>
      <c r="B478" s="25" t="s">
        <v>207</v>
      </c>
      <c r="C478" s="144"/>
      <c r="D478" s="110">
        <f t="shared" ref="D478:N478" si="96">D13+D32+D53+D72+D91+D111+D131+D151+D170+D188+D219+D238+D259+D279+D299+D318+D337+D357+D377+D397+D417+D437+D456+D476</f>
        <v>809.5</v>
      </c>
      <c r="E478" s="110">
        <f t="shared" si="96"/>
        <v>800.61999999999989</v>
      </c>
      <c r="F478" s="110">
        <f t="shared" si="96"/>
        <v>2926.64</v>
      </c>
      <c r="G478" s="144">
        <f t="shared" si="96"/>
        <v>22433</v>
      </c>
      <c r="H478" s="144">
        <f t="shared" si="96"/>
        <v>4076.6</v>
      </c>
      <c r="I478" s="144">
        <f t="shared" si="96"/>
        <v>2603.4</v>
      </c>
      <c r="J478" s="144">
        <f t="shared" si="96"/>
        <v>7847.3</v>
      </c>
      <c r="K478" s="110">
        <f t="shared" si="96"/>
        <v>184.91</v>
      </c>
      <c r="L478" s="110">
        <f t="shared" si="96"/>
        <v>12.771999999999998</v>
      </c>
      <c r="M478" s="110">
        <f t="shared" si="96"/>
        <v>565.13</v>
      </c>
      <c r="N478" s="145">
        <f t="shared" si="96"/>
        <v>1.7069999999999999</v>
      </c>
    </row>
    <row r="479" spans="1:14" ht="14.25" customHeight="1" x14ac:dyDescent="0.25">
      <c r="A479" s="25"/>
      <c r="B479" s="111" t="s">
        <v>208</v>
      </c>
      <c r="C479" s="114"/>
      <c r="D479" s="113">
        <f t="shared" ref="D479:N479" si="97">D478/24</f>
        <v>33.729166666666664</v>
      </c>
      <c r="E479" s="113">
        <f t="shared" si="97"/>
        <v>33.35916666666666</v>
      </c>
      <c r="F479" s="113">
        <f t="shared" si="97"/>
        <v>121.94333333333333</v>
      </c>
      <c r="G479" s="114">
        <f t="shared" si="97"/>
        <v>934.70833333333337</v>
      </c>
      <c r="H479" s="114">
        <f t="shared" si="97"/>
        <v>169.85833333333332</v>
      </c>
      <c r="I479" s="114">
        <f t="shared" si="97"/>
        <v>108.47500000000001</v>
      </c>
      <c r="J479" s="114">
        <f t="shared" si="97"/>
        <v>326.97083333333336</v>
      </c>
      <c r="K479" s="146">
        <f t="shared" si="97"/>
        <v>7.7045833333333329</v>
      </c>
      <c r="L479" s="146">
        <f t="shared" si="97"/>
        <v>0.53216666666666657</v>
      </c>
      <c r="M479" s="146">
        <f t="shared" si="97"/>
        <v>23.547083333333333</v>
      </c>
      <c r="N479" s="146">
        <f t="shared" si="97"/>
        <v>7.1124999999999994E-2</v>
      </c>
    </row>
    <row r="480" spans="1:14" ht="14.2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4.25" customHeight="1" x14ac:dyDescent="0.25">
      <c r="A482" s="1" t="s">
        <v>209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</sheetData>
  <mergeCells count="8">
    <mergeCell ref="H1:K1"/>
    <mergeCell ref="L1:N1"/>
    <mergeCell ref="A482:N482"/>
    <mergeCell ref="A1:A2"/>
    <mergeCell ref="B1:B2"/>
    <mergeCell ref="C1:C2"/>
    <mergeCell ref="D1:F1"/>
    <mergeCell ref="G1:G2"/>
  </mergeCells>
  <printOptions horizontalCentered="1"/>
  <pageMargins left="0.23622047244094491" right="0.23622047244094491" top="0.23622047244094491" bottom="0.23622047244094491" header="0" footer="0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zoomScale="90" zoomScaleNormal="90" workbookViewId="0">
      <selection activeCell="B26" sqref="B26"/>
    </sheetView>
  </sheetViews>
  <sheetFormatPr defaultRowHeight="15" x14ac:dyDescent="0.25"/>
  <cols>
    <col min="1" max="1025" width="8.7109375"/>
  </cols>
  <sheetData>
    <row r="3" spans="2:12" ht="15" customHeight="1" x14ac:dyDescent="0.25">
      <c r="B3" s="147">
        <v>0.4</v>
      </c>
      <c r="C3" s="147">
        <v>0.4</v>
      </c>
      <c r="D3" s="147">
        <v>9.8000000000000007</v>
      </c>
      <c r="E3" s="147">
        <v>47</v>
      </c>
      <c r="F3" s="147">
        <v>16</v>
      </c>
      <c r="G3" s="147">
        <v>9</v>
      </c>
      <c r="H3" s="147">
        <v>11</v>
      </c>
      <c r="I3" s="147">
        <v>2.2000000000000002</v>
      </c>
      <c r="J3" s="147">
        <v>0.03</v>
      </c>
      <c r="K3" s="147">
        <v>10</v>
      </c>
      <c r="L3" s="148">
        <v>0</v>
      </c>
    </row>
    <row r="4" spans="2:12" ht="15" customHeight="1" x14ac:dyDescent="0.25">
      <c r="B4">
        <f t="shared" ref="B4:L4" si="0">B3*150/100</f>
        <v>0.6</v>
      </c>
      <c r="C4">
        <f t="shared" si="0"/>
        <v>0.6</v>
      </c>
      <c r="D4">
        <f t="shared" si="0"/>
        <v>14.7</v>
      </c>
      <c r="E4" s="149">
        <f t="shared" si="0"/>
        <v>70.5</v>
      </c>
      <c r="F4">
        <f t="shared" si="0"/>
        <v>24</v>
      </c>
      <c r="G4" s="149">
        <f t="shared" si="0"/>
        <v>13.5</v>
      </c>
      <c r="H4" s="149">
        <f t="shared" si="0"/>
        <v>16.5</v>
      </c>
      <c r="I4">
        <f t="shared" si="0"/>
        <v>3.3</v>
      </c>
      <c r="J4">
        <f t="shared" si="0"/>
        <v>4.4999999999999998E-2</v>
      </c>
      <c r="K4">
        <f t="shared" si="0"/>
        <v>15</v>
      </c>
      <c r="L4">
        <f t="shared" si="0"/>
        <v>0</v>
      </c>
    </row>
    <row r="5" spans="2:12" ht="15" customHeight="1" x14ac:dyDescent="0.25">
      <c r="B5" s="150">
        <v>0.3</v>
      </c>
      <c r="C5" s="150">
        <v>1.5</v>
      </c>
      <c r="D5" s="150">
        <v>2.2999999999999998</v>
      </c>
      <c r="E5" s="150">
        <v>23</v>
      </c>
      <c r="F5" s="150">
        <v>9</v>
      </c>
      <c r="G5" s="150">
        <v>4.3</v>
      </c>
      <c r="H5" s="150">
        <v>9</v>
      </c>
      <c r="I5" s="150">
        <v>0.24</v>
      </c>
      <c r="J5" s="150">
        <v>0.01</v>
      </c>
      <c r="K5" s="150">
        <v>2.88</v>
      </c>
      <c r="L5" s="151">
        <v>0</v>
      </c>
    </row>
    <row r="6" spans="2:12" ht="15" customHeight="1" x14ac:dyDescent="0.25">
      <c r="B6">
        <f t="shared" ref="B6:L6" si="1">B5*35/30</f>
        <v>0.35</v>
      </c>
      <c r="C6">
        <f t="shared" si="1"/>
        <v>1.75</v>
      </c>
      <c r="D6" s="152">
        <f t="shared" si="1"/>
        <v>2.6833333333333331</v>
      </c>
      <c r="E6" s="152">
        <f t="shared" si="1"/>
        <v>26.833333333333332</v>
      </c>
      <c r="F6">
        <f t="shared" si="1"/>
        <v>10.5</v>
      </c>
      <c r="G6" s="152">
        <f t="shared" si="1"/>
        <v>5.0166666666666666</v>
      </c>
      <c r="H6">
        <f t="shared" si="1"/>
        <v>10.5</v>
      </c>
      <c r="I6">
        <f t="shared" si="1"/>
        <v>0.28000000000000003</v>
      </c>
      <c r="J6" s="153">
        <f t="shared" si="1"/>
        <v>1.1666666666666667E-2</v>
      </c>
      <c r="K6">
        <f t="shared" si="1"/>
        <v>3.36</v>
      </c>
      <c r="L6">
        <f t="shared" si="1"/>
        <v>0</v>
      </c>
    </row>
    <row r="8" spans="2:12" ht="15" customHeight="1" x14ac:dyDescent="0.25">
      <c r="B8" s="154">
        <v>2.4</v>
      </c>
      <c r="C8" s="154">
        <v>0.6</v>
      </c>
      <c r="D8" s="154">
        <v>17.100000000000001</v>
      </c>
      <c r="E8" s="154">
        <v>84</v>
      </c>
      <c r="F8" s="154">
        <v>11.7</v>
      </c>
      <c r="G8" s="154">
        <v>10</v>
      </c>
      <c r="H8" s="154">
        <v>27</v>
      </c>
      <c r="I8" s="154">
        <v>0.6</v>
      </c>
      <c r="J8" s="154">
        <v>0.09</v>
      </c>
      <c r="K8" s="154">
        <v>0</v>
      </c>
      <c r="L8" s="154">
        <v>0</v>
      </c>
    </row>
    <row r="9" spans="2:12" ht="15" customHeight="1" x14ac:dyDescent="0.25">
      <c r="B9">
        <f t="shared" ref="B9:L9" si="2">B8*20/30</f>
        <v>1.6</v>
      </c>
      <c r="C9">
        <f t="shared" si="2"/>
        <v>0.4</v>
      </c>
      <c r="D9">
        <f t="shared" si="2"/>
        <v>11.4</v>
      </c>
      <c r="E9">
        <f t="shared" si="2"/>
        <v>56</v>
      </c>
      <c r="F9">
        <f t="shared" si="2"/>
        <v>7.8</v>
      </c>
      <c r="G9">
        <f t="shared" si="2"/>
        <v>6.666666666666667</v>
      </c>
      <c r="H9">
        <f t="shared" si="2"/>
        <v>18</v>
      </c>
      <c r="I9">
        <f t="shared" si="2"/>
        <v>0.4</v>
      </c>
      <c r="J9">
        <f t="shared" si="2"/>
        <v>5.9999999999999991E-2</v>
      </c>
      <c r="K9">
        <f t="shared" si="2"/>
        <v>0</v>
      </c>
      <c r="L9">
        <f t="shared" si="2"/>
        <v>0</v>
      </c>
    </row>
    <row r="10" spans="2:12" ht="15" customHeight="1" x14ac:dyDescent="0.25">
      <c r="B10" s="154">
        <v>4.5</v>
      </c>
      <c r="C10" s="155">
        <v>0.9</v>
      </c>
      <c r="D10" s="154">
        <v>30</v>
      </c>
      <c r="E10" s="154">
        <v>147</v>
      </c>
      <c r="F10" s="154">
        <v>32.700000000000003</v>
      </c>
      <c r="G10" s="154">
        <v>24</v>
      </c>
      <c r="H10" s="154">
        <v>72</v>
      </c>
      <c r="I10" s="154">
        <v>1.77</v>
      </c>
      <c r="J10" s="154">
        <v>0.19</v>
      </c>
      <c r="K10" s="154">
        <v>0</v>
      </c>
      <c r="L10" s="154">
        <v>0</v>
      </c>
    </row>
    <row r="11" spans="2:12" ht="15" customHeight="1" x14ac:dyDescent="0.25">
      <c r="B11">
        <f t="shared" ref="B11:L11" si="3">B10-B8</f>
        <v>2.1</v>
      </c>
      <c r="C11">
        <f t="shared" si="3"/>
        <v>0.30000000000000004</v>
      </c>
      <c r="D11">
        <f t="shared" si="3"/>
        <v>12.899999999999999</v>
      </c>
      <c r="E11">
        <f t="shared" si="3"/>
        <v>63</v>
      </c>
      <c r="F11">
        <f t="shared" si="3"/>
        <v>21.000000000000004</v>
      </c>
      <c r="G11">
        <f t="shared" si="3"/>
        <v>14</v>
      </c>
      <c r="H11">
        <f t="shared" si="3"/>
        <v>45</v>
      </c>
      <c r="I11">
        <f t="shared" si="3"/>
        <v>1.17</v>
      </c>
      <c r="J11">
        <f t="shared" si="3"/>
        <v>0.1</v>
      </c>
      <c r="K11">
        <f t="shared" si="3"/>
        <v>0</v>
      </c>
      <c r="L11">
        <f t="shared" si="3"/>
        <v>0</v>
      </c>
    </row>
    <row r="12" spans="2:12" ht="15" customHeight="1" x14ac:dyDescent="0.25">
      <c r="B12">
        <f t="shared" ref="B12:L12" si="4">B11+B9</f>
        <v>3.7</v>
      </c>
      <c r="C12">
        <f t="shared" si="4"/>
        <v>0.70000000000000007</v>
      </c>
      <c r="D12">
        <f t="shared" si="4"/>
        <v>24.299999999999997</v>
      </c>
      <c r="E12">
        <f t="shared" si="4"/>
        <v>119</v>
      </c>
      <c r="F12">
        <f t="shared" si="4"/>
        <v>28.800000000000004</v>
      </c>
      <c r="G12">
        <f t="shared" si="4"/>
        <v>20.666666666666668</v>
      </c>
      <c r="H12">
        <f t="shared" si="4"/>
        <v>63</v>
      </c>
      <c r="I12">
        <f t="shared" si="4"/>
        <v>1.5699999999999998</v>
      </c>
      <c r="J12">
        <f t="shared" si="4"/>
        <v>0.16</v>
      </c>
      <c r="K12">
        <f t="shared" si="4"/>
        <v>0</v>
      </c>
      <c r="L12">
        <f t="shared" si="4"/>
        <v>0</v>
      </c>
    </row>
    <row r="15" spans="2:12" ht="15" customHeight="1" x14ac:dyDescent="0.25">
      <c r="B15" s="154">
        <v>2</v>
      </c>
      <c r="C15" s="154">
        <v>0.5</v>
      </c>
      <c r="D15" s="154">
        <v>14.3</v>
      </c>
      <c r="E15" s="154">
        <v>70</v>
      </c>
    </row>
    <row r="16" spans="2:12" ht="15" customHeight="1" x14ac:dyDescent="0.25">
      <c r="B16" s="155">
        <v>3.0833333333333299</v>
      </c>
      <c r="C16" s="155">
        <v>0.58333333333333304</v>
      </c>
      <c r="D16" s="155">
        <v>20.25</v>
      </c>
      <c r="E16" s="156">
        <v>99.1666666666667</v>
      </c>
    </row>
    <row r="17" spans="1:12" ht="15" customHeight="1" x14ac:dyDescent="0.25">
      <c r="B17" s="152">
        <f>B16-B15</f>
        <v>1.0833333333333299</v>
      </c>
      <c r="C17" s="152">
        <f>C16-C15</f>
        <v>8.3333333333333037E-2</v>
      </c>
      <c r="D17" s="152">
        <f>D16-D15</f>
        <v>5.9499999999999993</v>
      </c>
      <c r="E17" s="152">
        <f>E16-E15</f>
        <v>29.1666666666667</v>
      </c>
      <c r="F17" s="152">
        <f>F16-F15</f>
        <v>0</v>
      </c>
    </row>
    <row r="19" spans="1:12" x14ac:dyDescent="0.25">
      <c r="B19" s="22">
        <v>2</v>
      </c>
      <c r="C19" s="22">
        <v>0.5</v>
      </c>
      <c r="D19" s="22">
        <v>14.3</v>
      </c>
      <c r="E19" s="23">
        <v>70</v>
      </c>
      <c r="F19" s="23">
        <v>10</v>
      </c>
      <c r="G19" s="23">
        <v>0</v>
      </c>
      <c r="H19" s="23">
        <v>0</v>
      </c>
      <c r="I19" s="22">
        <v>0.5</v>
      </c>
      <c r="J19" s="22">
        <v>0.08</v>
      </c>
      <c r="K19" s="22">
        <v>0</v>
      </c>
      <c r="L19" s="22">
        <v>0</v>
      </c>
    </row>
    <row r="20" spans="1:12" x14ac:dyDescent="0.25">
      <c r="B20">
        <f t="shared" ref="B20:L20" si="5">B19*40/25</f>
        <v>3.2</v>
      </c>
      <c r="C20">
        <f t="shared" si="5"/>
        <v>0.8</v>
      </c>
      <c r="D20">
        <f t="shared" si="5"/>
        <v>22.88</v>
      </c>
      <c r="E20">
        <f t="shared" si="5"/>
        <v>112</v>
      </c>
      <c r="F20">
        <f t="shared" si="5"/>
        <v>16</v>
      </c>
      <c r="G20">
        <f t="shared" si="5"/>
        <v>0</v>
      </c>
      <c r="H20">
        <f t="shared" si="5"/>
        <v>0</v>
      </c>
      <c r="I20">
        <f t="shared" si="5"/>
        <v>0.8</v>
      </c>
      <c r="J20">
        <f t="shared" si="5"/>
        <v>0.128</v>
      </c>
      <c r="K20">
        <f t="shared" si="5"/>
        <v>0</v>
      </c>
      <c r="L20">
        <f t="shared" si="5"/>
        <v>0</v>
      </c>
    </row>
    <row r="23" spans="1:12" x14ac:dyDescent="0.25">
      <c r="B23" s="22">
        <v>3.8</v>
      </c>
      <c r="C23" s="22">
        <v>0.8</v>
      </c>
      <c r="D23" s="22">
        <v>25.1</v>
      </c>
      <c r="E23" s="23">
        <v>123</v>
      </c>
      <c r="F23" s="23">
        <v>28</v>
      </c>
      <c r="G23" s="23">
        <v>0</v>
      </c>
      <c r="H23" s="23">
        <v>0</v>
      </c>
      <c r="I23" s="22">
        <v>1.48</v>
      </c>
      <c r="J23" s="22">
        <v>0.17</v>
      </c>
      <c r="K23" s="22">
        <v>0</v>
      </c>
      <c r="L23" s="22">
        <v>0</v>
      </c>
    </row>
    <row r="24" spans="1:12" x14ac:dyDescent="0.25">
      <c r="A24" t="s">
        <v>231</v>
      </c>
      <c r="B24" s="152">
        <f t="shared" ref="B24:L24" si="6">B23-B19</f>
        <v>1.7999999999999998</v>
      </c>
      <c r="C24" s="152">
        <f t="shared" si="6"/>
        <v>0.30000000000000004</v>
      </c>
      <c r="D24" s="152">
        <f t="shared" si="6"/>
        <v>10.8</v>
      </c>
      <c r="E24" s="152">
        <f t="shared" si="6"/>
        <v>53</v>
      </c>
      <c r="F24" s="152">
        <f t="shared" si="6"/>
        <v>18</v>
      </c>
      <c r="G24" s="152">
        <f t="shared" si="6"/>
        <v>0</v>
      </c>
      <c r="H24" s="152">
        <f t="shared" si="6"/>
        <v>0</v>
      </c>
      <c r="I24" s="152">
        <f t="shared" si="6"/>
        <v>0.98</v>
      </c>
      <c r="J24" s="152">
        <f t="shared" si="6"/>
        <v>9.0000000000000011E-2</v>
      </c>
      <c r="K24" s="152">
        <f t="shared" si="6"/>
        <v>0</v>
      </c>
      <c r="L24" s="152">
        <f t="shared" si="6"/>
        <v>0</v>
      </c>
    </row>
    <row r="26" spans="1:12" x14ac:dyDescent="0.25">
      <c r="B26" s="152">
        <f t="shared" ref="B26:L26" si="7">B24+B20</f>
        <v>5</v>
      </c>
      <c r="C26" s="152">
        <f t="shared" si="7"/>
        <v>1.1000000000000001</v>
      </c>
      <c r="D26" s="152">
        <f t="shared" si="7"/>
        <v>33.68</v>
      </c>
      <c r="E26" s="152">
        <f t="shared" si="7"/>
        <v>165</v>
      </c>
      <c r="F26" s="152">
        <f t="shared" si="7"/>
        <v>34</v>
      </c>
      <c r="G26" s="152">
        <f t="shared" si="7"/>
        <v>0</v>
      </c>
      <c r="H26" s="152">
        <f t="shared" si="7"/>
        <v>0</v>
      </c>
      <c r="I26" s="152">
        <f t="shared" si="7"/>
        <v>1.78</v>
      </c>
      <c r="J26" s="152">
        <f t="shared" si="7"/>
        <v>0.21800000000000003</v>
      </c>
      <c r="K26" s="152">
        <f t="shared" si="7"/>
        <v>0</v>
      </c>
      <c r="L26" s="152">
        <f t="shared" si="7"/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D1" zoomScale="90" zoomScaleNormal="90" workbookViewId="0">
      <selection activeCell="F44" sqref="F44"/>
    </sheetView>
  </sheetViews>
  <sheetFormatPr defaultRowHeight="15" x14ac:dyDescent="0.25"/>
  <cols>
    <col min="1" max="13" width="8.7109375"/>
    <col min="14" max="14" width="11"/>
    <col min="15" max="1025" width="8.7109375"/>
  </cols>
  <sheetData>
    <row r="1" spans="1:15" ht="15" customHeight="1" x14ac:dyDescent="0.25">
      <c r="A1" s="147">
        <v>0.4</v>
      </c>
      <c r="B1" s="147">
        <v>0.4</v>
      </c>
      <c r="C1" s="147">
        <v>9.8000000000000007</v>
      </c>
      <c r="D1" s="147">
        <v>47</v>
      </c>
      <c r="E1" s="147">
        <v>16</v>
      </c>
      <c r="F1" s="147">
        <v>9</v>
      </c>
      <c r="G1" s="147">
        <v>11</v>
      </c>
      <c r="H1" s="147">
        <v>2.2000000000000002</v>
      </c>
      <c r="I1" s="147">
        <v>0.03</v>
      </c>
      <c r="J1" s="147">
        <v>10</v>
      </c>
      <c r="K1" s="148">
        <v>0</v>
      </c>
    </row>
    <row r="2" spans="1:15" ht="15" customHeight="1" x14ac:dyDescent="0.25">
      <c r="A2" s="157">
        <v>0.4</v>
      </c>
      <c r="B2" s="157">
        <v>0.3</v>
      </c>
      <c r="C2" s="157">
        <v>10.3</v>
      </c>
      <c r="D2" s="157">
        <v>47</v>
      </c>
      <c r="E2" s="157">
        <v>19</v>
      </c>
      <c r="F2" s="157">
        <v>12</v>
      </c>
      <c r="G2" s="157">
        <v>16</v>
      </c>
      <c r="H2" s="157">
        <v>2.2999999999999998</v>
      </c>
      <c r="I2" s="157">
        <v>0.02</v>
      </c>
      <c r="J2" s="157">
        <v>5</v>
      </c>
      <c r="K2" s="158">
        <v>0</v>
      </c>
    </row>
    <row r="3" spans="1:15" ht="15" customHeight="1" x14ac:dyDescent="0.25">
      <c r="A3" s="157">
        <v>0.8</v>
      </c>
      <c r="B3" s="157">
        <v>0.2</v>
      </c>
      <c r="C3" s="157">
        <v>7.5</v>
      </c>
      <c r="D3" s="157">
        <v>38</v>
      </c>
      <c r="E3" s="157">
        <v>35</v>
      </c>
      <c r="F3" s="157">
        <v>11</v>
      </c>
      <c r="G3" s="157">
        <v>17</v>
      </c>
      <c r="H3" s="157">
        <v>0.1</v>
      </c>
      <c r="I3" s="157">
        <v>0.06</v>
      </c>
      <c r="J3" s="157">
        <v>38</v>
      </c>
      <c r="K3" s="158">
        <v>0</v>
      </c>
    </row>
    <row r="4" spans="1:15" ht="15" customHeight="1" x14ac:dyDescent="0.25">
      <c r="A4" s="157">
        <v>0.9</v>
      </c>
      <c r="B4" s="157">
        <v>0.2</v>
      </c>
      <c r="C4" s="157">
        <v>8.1</v>
      </c>
      <c r="D4" s="157">
        <v>63</v>
      </c>
      <c r="E4" s="157">
        <v>34</v>
      </c>
      <c r="F4" s="157">
        <v>13</v>
      </c>
      <c r="G4" s="157">
        <v>23</v>
      </c>
      <c r="H4" s="157">
        <v>0.3</v>
      </c>
      <c r="I4" s="157">
        <v>0.04</v>
      </c>
      <c r="J4" s="157">
        <v>60</v>
      </c>
      <c r="K4" s="158">
        <v>0</v>
      </c>
    </row>
    <row r="5" spans="1:15" ht="15" customHeight="1" x14ac:dyDescent="0.25">
      <c r="A5" s="152">
        <f t="shared" ref="A5:K5" si="0">A1*200/100</f>
        <v>0.8</v>
      </c>
      <c r="B5" s="152">
        <f t="shared" si="0"/>
        <v>0.8</v>
      </c>
      <c r="C5" s="152">
        <f t="shared" si="0"/>
        <v>19.600000000000001</v>
      </c>
      <c r="D5" s="149">
        <f t="shared" si="0"/>
        <v>94</v>
      </c>
      <c r="E5" s="149">
        <f t="shared" si="0"/>
        <v>32</v>
      </c>
      <c r="F5" s="149">
        <f t="shared" si="0"/>
        <v>18</v>
      </c>
      <c r="G5" s="149">
        <f t="shared" si="0"/>
        <v>22</v>
      </c>
      <c r="H5" s="152">
        <f t="shared" si="0"/>
        <v>4.4000000000000004</v>
      </c>
      <c r="I5" s="152">
        <f t="shared" si="0"/>
        <v>0.06</v>
      </c>
      <c r="J5" s="149">
        <f t="shared" si="0"/>
        <v>20</v>
      </c>
      <c r="K5" s="149">
        <f t="shared" si="0"/>
        <v>0</v>
      </c>
    </row>
    <row r="6" spans="1:15" ht="15" customHeight="1" x14ac:dyDescent="0.25">
      <c r="A6" s="152">
        <f t="shared" ref="A6:K6" si="1">A2*200/100</f>
        <v>0.8</v>
      </c>
      <c r="B6" s="152">
        <f t="shared" si="1"/>
        <v>0.6</v>
      </c>
      <c r="C6" s="152">
        <f t="shared" si="1"/>
        <v>20.6</v>
      </c>
      <c r="D6" s="149">
        <f t="shared" si="1"/>
        <v>94</v>
      </c>
      <c r="E6" s="149">
        <f t="shared" si="1"/>
        <v>38</v>
      </c>
      <c r="F6" s="149">
        <f t="shared" si="1"/>
        <v>24</v>
      </c>
      <c r="G6" s="149">
        <f t="shared" si="1"/>
        <v>32</v>
      </c>
      <c r="H6" s="152">
        <f t="shared" si="1"/>
        <v>4.5999999999999996</v>
      </c>
      <c r="I6" s="152">
        <f t="shared" si="1"/>
        <v>0.04</v>
      </c>
      <c r="J6" s="149">
        <f t="shared" si="1"/>
        <v>10</v>
      </c>
      <c r="K6" s="149">
        <f t="shared" si="1"/>
        <v>0</v>
      </c>
    </row>
    <row r="7" spans="1:15" ht="15" customHeight="1" x14ac:dyDescent="0.25">
      <c r="A7" s="152">
        <f t="shared" ref="A7:K7" si="2">A3*200/100</f>
        <v>1.6</v>
      </c>
      <c r="B7" s="152">
        <f t="shared" si="2"/>
        <v>0.4</v>
      </c>
      <c r="C7" s="152">
        <f t="shared" si="2"/>
        <v>15</v>
      </c>
      <c r="D7" s="149">
        <f t="shared" si="2"/>
        <v>76</v>
      </c>
      <c r="E7" s="149">
        <f t="shared" si="2"/>
        <v>70</v>
      </c>
      <c r="F7" s="149">
        <f t="shared" si="2"/>
        <v>22</v>
      </c>
      <c r="G7" s="149">
        <f t="shared" si="2"/>
        <v>34</v>
      </c>
      <c r="H7" s="152">
        <f t="shared" si="2"/>
        <v>0.2</v>
      </c>
      <c r="I7" s="152">
        <f t="shared" si="2"/>
        <v>0.12</v>
      </c>
      <c r="J7" s="149">
        <f t="shared" si="2"/>
        <v>76</v>
      </c>
      <c r="K7" s="149">
        <f t="shared" si="2"/>
        <v>0</v>
      </c>
    </row>
    <row r="8" spans="1:15" ht="15" customHeight="1" x14ac:dyDescent="0.25">
      <c r="A8" s="152">
        <f t="shared" ref="A8:K8" si="3">A4*200/100</f>
        <v>1.8</v>
      </c>
      <c r="B8" s="152">
        <f t="shared" si="3"/>
        <v>0.4</v>
      </c>
      <c r="C8" s="152">
        <f t="shared" si="3"/>
        <v>16.2</v>
      </c>
      <c r="D8" s="149">
        <f t="shared" si="3"/>
        <v>126</v>
      </c>
      <c r="E8" s="149">
        <f t="shared" si="3"/>
        <v>68</v>
      </c>
      <c r="F8" s="149">
        <f t="shared" si="3"/>
        <v>26</v>
      </c>
      <c r="G8" s="149">
        <f t="shared" si="3"/>
        <v>46</v>
      </c>
      <c r="H8" s="152">
        <f t="shared" si="3"/>
        <v>0.6</v>
      </c>
      <c r="I8" s="152">
        <f t="shared" si="3"/>
        <v>0.08</v>
      </c>
      <c r="J8" s="149">
        <f t="shared" si="3"/>
        <v>120</v>
      </c>
      <c r="K8" s="149">
        <f t="shared" si="3"/>
        <v>0</v>
      </c>
    </row>
    <row r="12" spans="1:15" ht="15" customHeight="1" x14ac:dyDescent="0.25">
      <c r="B12" s="159">
        <v>44.8</v>
      </c>
      <c r="C12" s="159">
        <v>44.8</v>
      </c>
      <c r="D12">
        <f t="shared" ref="D12:D26" si="4">C12*20/1000</f>
        <v>0.89600000000000002</v>
      </c>
      <c r="E12">
        <f t="shared" ref="E12:E26" si="5">C12*50/1000</f>
        <v>2.2400000000000002</v>
      </c>
      <c r="F12">
        <f t="shared" ref="F12:F26" si="6">C12*100/1000</f>
        <v>4.4800000000000004</v>
      </c>
      <c r="G12" s="160">
        <v>65.599999999999994</v>
      </c>
      <c r="H12" s="160">
        <v>65.599999999999994</v>
      </c>
      <c r="I12">
        <f>G12*90/100</f>
        <v>59.039999999999992</v>
      </c>
      <c r="J12">
        <f t="shared" ref="J12:J25" si="7">I12*100/1000</f>
        <v>5.903999999999999</v>
      </c>
      <c r="L12" s="160">
        <v>63.29</v>
      </c>
      <c r="M12" s="160">
        <v>63.29</v>
      </c>
      <c r="N12" s="153">
        <f t="shared" ref="N12:N24" si="8">M12*85/100</f>
        <v>53.796499999999995</v>
      </c>
      <c r="O12" s="153">
        <f t="shared" ref="O12:O24" si="9">N12*100/1000</f>
        <v>5.3796499999999998</v>
      </c>
    </row>
    <row r="13" spans="1:15" ht="15" customHeight="1" x14ac:dyDescent="0.25">
      <c r="B13" s="161">
        <v>4.5999999999999996</v>
      </c>
      <c r="C13" s="161">
        <v>4.5999999999999996</v>
      </c>
      <c r="D13">
        <f t="shared" si="4"/>
        <v>9.1999999999999998E-2</v>
      </c>
      <c r="E13">
        <f t="shared" si="5"/>
        <v>0.22999999999999998</v>
      </c>
      <c r="F13">
        <f t="shared" si="6"/>
        <v>0.45999999999999996</v>
      </c>
      <c r="G13" s="161">
        <v>2</v>
      </c>
      <c r="H13" s="161">
        <v>2</v>
      </c>
      <c r="I13">
        <f>G13*90/100</f>
        <v>1.8</v>
      </c>
      <c r="J13">
        <f t="shared" si="7"/>
        <v>0.18</v>
      </c>
      <c r="L13" s="161">
        <v>0.7</v>
      </c>
      <c r="M13" s="161">
        <v>0.7</v>
      </c>
      <c r="N13" s="153">
        <f t="shared" si="8"/>
        <v>0.59499999999999997</v>
      </c>
      <c r="O13" s="153">
        <f t="shared" si="9"/>
        <v>5.9499999999999997E-2</v>
      </c>
    </row>
    <row r="14" spans="1:15" ht="15" customHeight="1" x14ac:dyDescent="0.25">
      <c r="B14" s="162">
        <v>5</v>
      </c>
      <c r="C14" s="162">
        <v>5</v>
      </c>
      <c r="D14">
        <f t="shared" si="4"/>
        <v>0.1</v>
      </c>
      <c r="E14">
        <f t="shared" si="5"/>
        <v>0.25</v>
      </c>
      <c r="F14">
        <f t="shared" si="6"/>
        <v>0.5</v>
      </c>
      <c r="G14" s="161">
        <v>11.5</v>
      </c>
      <c r="H14" s="161">
        <v>11.5</v>
      </c>
      <c r="I14">
        <f>G14*90/100</f>
        <v>10.35</v>
      </c>
      <c r="J14">
        <f t="shared" si="7"/>
        <v>1.0349999999999999</v>
      </c>
      <c r="L14" s="161">
        <v>2.5299999999999998</v>
      </c>
      <c r="M14" s="161">
        <v>2.5299999999999998</v>
      </c>
      <c r="N14" s="153">
        <f t="shared" si="8"/>
        <v>2.1504999999999996</v>
      </c>
      <c r="O14" s="153">
        <f t="shared" si="9"/>
        <v>0.21504999999999996</v>
      </c>
    </row>
    <row r="15" spans="1:15" ht="15" customHeight="1" x14ac:dyDescent="0.25">
      <c r="B15" s="162">
        <v>0.4</v>
      </c>
      <c r="C15" s="162">
        <v>0.4</v>
      </c>
      <c r="D15">
        <f t="shared" si="4"/>
        <v>8.0000000000000002E-3</v>
      </c>
      <c r="E15">
        <f t="shared" si="5"/>
        <v>0.02</v>
      </c>
      <c r="F15">
        <f t="shared" si="6"/>
        <v>0.04</v>
      </c>
      <c r="G15" s="161">
        <v>8.6</v>
      </c>
      <c r="H15" s="161">
        <v>8.6</v>
      </c>
      <c r="I15">
        <f>G15*90/100</f>
        <v>7.74</v>
      </c>
      <c r="J15">
        <f t="shared" si="7"/>
        <v>0.77400000000000002</v>
      </c>
      <c r="L15" s="161">
        <v>0.63</v>
      </c>
      <c r="M15" s="161">
        <v>0.63</v>
      </c>
      <c r="N15" s="153">
        <f t="shared" si="8"/>
        <v>0.53549999999999998</v>
      </c>
      <c r="O15" s="153">
        <f t="shared" si="9"/>
        <v>5.355E-2</v>
      </c>
    </row>
    <row r="16" spans="1:15" ht="15" customHeight="1" x14ac:dyDescent="0.25">
      <c r="B16" s="162">
        <v>0.4</v>
      </c>
      <c r="C16" s="162">
        <v>0.4</v>
      </c>
      <c r="D16">
        <f t="shared" si="4"/>
        <v>8.0000000000000002E-3</v>
      </c>
      <c r="E16">
        <f t="shared" si="5"/>
        <v>0.02</v>
      </c>
      <c r="F16">
        <f t="shared" si="6"/>
        <v>0.04</v>
      </c>
      <c r="G16" s="161" t="s">
        <v>232</v>
      </c>
      <c r="H16" s="161">
        <v>3.96</v>
      </c>
      <c r="I16">
        <v>3.6</v>
      </c>
      <c r="J16">
        <f t="shared" si="7"/>
        <v>0.36</v>
      </c>
      <c r="L16" s="161">
        <v>8.86</v>
      </c>
      <c r="M16" s="161">
        <v>8.86</v>
      </c>
      <c r="N16" s="153">
        <f t="shared" si="8"/>
        <v>7.5309999999999988</v>
      </c>
      <c r="O16" s="153">
        <f t="shared" si="9"/>
        <v>0.75309999999999988</v>
      </c>
    </row>
    <row r="17" spans="2:15" ht="15" customHeight="1" x14ac:dyDescent="0.25">
      <c r="B17" s="162">
        <v>1.4</v>
      </c>
      <c r="C17" s="162">
        <v>1.4</v>
      </c>
      <c r="D17">
        <f t="shared" si="4"/>
        <v>2.8000000000000001E-2</v>
      </c>
      <c r="E17">
        <f t="shared" si="5"/>
        <v>7.0000000000000007E-2</v>
      </c>
      <c r="F17">
        <f t="shared" si="6"/>
        <v>0.14000000000000001</v>
      </c>
      <c r="G17" s="161" t="s">
        <v>233</v>
      </c>
      <c r="H17" s="161">
        <v>2</v>
      </c>
      <c r="I17">
        <v>1.8</v>
      </c>
      <c r="J17">
        <f t="shared" si="7"/>
        <v>0.18</v>
      </c>
      <c r="L17" s="161">
        <v>10.92</v>
      </c>
      <c r="M17" s="161">
        <v>10.92</v>
      </c>
      <c r="N17" s="153">
        <f t="shared" si="8"/>
        <v>9.282</v>
      </c>
      <c r="O17" s="153">
        <f t="shared" si="9"/>
        <v>0.92820000000000003</v>
      </c>
    </row>
    <row r="18" spans="2:15" ht="15" customHeight="1" x14ac:dyDescent="0.25">
      <c r="B18" s="161">
        <v>23.2</v>
      </c>
      <c r="C18" s="161">
        <v>23.2</v>
      </c>
      <c r="D18">
        <f t="shared" si="4"/>
        <v>0.46400000000000002</v>
      </c>
      <c r="E18">
        <f t="shared" si="5"/>
        <v>1.1599999999999999</v>
      </c>
      <c r="F18">
        <f t="shared" si="6"/>
        <v>2.3199999999999998</v>
      </c>
      <c r="G18" s="161">
        <v>0.96</v>
      </c>
      <c r="H18" s="161">
        <v>0.96</v>
      </c>
      <c r="I18">
        <f>G18*90/100</f>
        <v>0.86399999999999988</v>
      </c>
      <c r="J18">
        <f t="shared" si="7"/>
        <v>8.6399999999999991E-2</v>
      </c>
      <c r="L18" s="161">
        <v>3</v>
      </c>
      <c r="M18" s="161">
        <v>3</v>
      </c>
      <c r="N18" s="153">
        <f t="shared" si="8"/>
        <v>2.5499999999999998</v>
      </c>
      <c r="O18" s="153">
        <f t="shared" si="9"/>
        <v>0.25499999999999995</v>
      </c>
    </row>
    <row r="19" spans="2:15" ht="15" customHeight="1" x14ac:dyDescent="0.25">
      <c r="B19" s="162">
        <v>2.4</v>
      </c>
      <c r="C19" s="162">
        <v>2.4</v>
      </c>
      <c r="D19">
        <f t="shared" si="4"/>
        <v>4.8000000000000001E-2</v>
      </c>
      <c r="E19">
        <f t="shared" si="5"/>
        <v>0.12</v>
      </c>
      <c r="F19">
        <f t="shared" si="6"/>
        <v>0.24</v>
      </c>
      <c r="G19" s="161">
        <v>0.72</v>
      </c>
      <c r="H19" s="161">
        <v>0.72</v>
      </c>
      <c r="I19">
        <f>G19*90/100</f>
        <v>0.64800000000000002</v>
      </c>
      <c r="J19">
        <f t="shared" si="7"/>
        <v>6.4799999999999996E-2</v>
      </c>
      <c r="L19" s="161" t="s">
        <v>234</v>
      </c>
      <c r="M19" s="161">
        <v>3.8</v>
      </c>
      <c r="N19" s="153">
        <f t="shared" si="8"/>
        <v>3.23</v>
      </c>
      <c r="O19" s="153">
        <f t="shared" si="9"/>
        <v>0.32300000000000001</v>
      </c>
    </row>
    <row r="20" spans="2:15" ht="15" customHeight="1" x14ac:dyDescent="0.25">
      <c r="B20" s="161">
        <v>40</v>
      </c>
      <c r="C20" s="161">
        <v>40</v>
      </c>
      <c r="D20">
        <f t="shared" si="4"/>
        <v>0.8</v>
      </c>
      <c r="E20">
        <f t="shared" si="5"/>
        <v>2</v>
      </c>
      <c r="F20">
        <f t="shared" si="6"/>
        <v>4</v>
      </c>
      <c r="G20" s="161">
        <v>1.35</v>
      </c>
      <c r="H20" s="161">
        <v>1.35</v>
      </c>
      <c r="I20">
        <f>G20*90/100</f>
        <v>1.2150000000000001</v>
      </c>
      <c r="J20">
        <f t="shared" si="7"/>
        <v>0.12150000000000001</v>
      </c>
      <c r="L20" s="161">
        <v>19</v>
      </c>
      <c r="M20" s="161">
        <v>19</v>
      </c>
      <c r="N20" s="153">
        <f t="shared" si="8"/>
        <v>16.149999999999999</v>
      </c>
      <c r="O20" s="153">
        <f t="shared" si="9"/>
        <v>1.6149999999999998</v>
      </c>
    </row>
    <row r="21" spans="2:15" ht="15" customHeight="1" x14ac:dyDescent="0.25">
      <c r="B21" s="161">
        <v>40</v>
      </c>
      <c r="C21" s="161">
        <v>40</v>
      </c>
      <c r="D21">
        <f t="shared" si="4"/>
        <v>0.8</v>
      </c>
      <c r="E21">
        <f t="shared" si="5"/>
        <v>2</v>
      </c>
      <c r="F21">
        <f t="shared" si="6"/>
        <v>4</v>
      </c>
      <c r="G21" s="161">
        <v>0.06</v>
      </c>
      <c r="H21" s="161">
        <v>0.06</v>
      </c>
      <c r="I21">
        <f>G21*90/100</f>
        <v>5.3999999999999992E-2</v>
      </c>
      <c r="J21">
        <f t="shared" si="7"/>
        <v>5.3999999999999994E-3</v>
      </c>
      <c r="L21" s="161">
        <v>0.03</v>
      </c>
      <c r="M21" s="161">
        <v>0.03</v>
      </c>
      <c r="N21" s="153">
        <f t="shared" si="8"/>
        <v>2.5499999999999998E-2</v>
      </c>
      <c r="O21" s="153">
        <f t="shared" si="9"/>
        <v>2.5499999999999997E-3</v>
      </c>
    </row>
    <row r="22" spans="2:15" ht="15" customHeight="1" x14ac:dyDescent="0.25">
      <c r="B22" s="162" t="s">
        <v>235</v>
      </c>
      <c r="C22" s="162" t="s">
        <v>235</v>
      </c>
      <c r="D22" t="e">
        <f t="shared" si="4"/>
        <v>#VALUE!</v>
      </c>
      <c r="E22" t="e">
        <f t="shared" si="5"/>
        <v>#VALUE!</v>
      </c>
      <c r="F22" t="e">
        <f t="shared" si="6"/>
        <v>#VALUE!</v>
      </c>
      <c r="G22" s="161" t="s">
        <v>235</v>
      </c>
      <c r="H22" s="161">
        <v>96</v>
      </c>
      <c r="I22">
        <v>86</v>
      </c>
      <c r="J22">
        <f t="shared" si="7"/>
        <v>8.6</v>
      </c>
      <c r="L22" s="161">
        <v>6.46</v>
      </c>
      <c r="M22" s="161">
        <v>6.46</v>
      </c>
      <c r="N22" s="153">
        <f t="shared" si="8"/>
        <v>5.4910000000000005</v>
      </c>
      <c r="O22" s="153">
        <f t="shared" si="9"/>
        <v>0.54910000000000003</v>
      </c>
    </row>
    <row r="23" spans="2:15" ht="15" customHeight="1" x14ac:dyDescent="0.25">
      <c r="B23" s="162">
        <v>2.6</v>
      </c>
      <c r="C23" s="162">
        <v>2.6</v>
      </c>
      <c r="D23">
        <f t="shared" si="4"/>
        <v>5.1999999999999998E-2</v>
      </c>
      <c r="E23">
        <f t="shared" si="5"/>
        <v>0.13</v>
      </c>
      <c r="F23">
        <f t="shared" si="6"/>
        <v>0.26</v>
      </c>
      <c r="G23" s="161">
        <v>30</v>
      </c>
      <c r="H23" s="161">
        <v>30</v>
      </c>
      <c r="I23">
        <f>G23*90/100</f>
        <v>27</v>
      </c>
      <c r="J23">
        <f t="shared" si="7"/>
        <v>2.7</v>
      </c>
      <c r="L23" s="161" t="s">
        <v>235</v>
      </c>
      <c r="M23" s="161">
        <v>119</v>
      </c>
      <c r="N23" s="153">
        <f t="shared" si="8"/>
        <v>101.15</v>
      </c>
      <c r="O23" s="153">
        <f t="shared" si="9"/>
        <v>10.115</v>
      </c>
    </row>
    <row r="24" spans="2:15" ht="15" customHeight="1" x14ac:dyDescent="0.25">
      <c r="B24" s="162">
        <v>1.4</v>
      </c>
      <c r="C24" s="162">
        <v>1.4</v>
      </c>
      <c r="D24">
        <f t="shared" si="4"/>
        <v>2.8000000000000001E-2</v>
      </c>
      <c r="E24">
        <f t="shared" si="5"/>
        <v>7.0000000000000007E-2</v>
      </c>
      <c r="F24">
        <f t="shared" si="6"/>
        <v>0.14000000000000001</v>
      </c>
      <c r="G24" s="161" t="s">
        <v>235</v>
      </c>
      <c r="H24" s="161">
        <v>117</v>
      </c>
      <c r="I24">
        <v>105</v>
      </c>
      <c r="J24">
        <f t="shared" si="7"/>
        <v>10.5</v>
      </c>
      <c r="L24" s="161">
        <v>0.25</v>
      </c>
      <c r="M24" s="161">
        <v>0.25</v>
      </c>
      <c r="N24" s="153">
        <f t="shared" si="8"/>
        <v>0.21249999999999999</v>
      </c>
      <c r="O24" s="153">
        <f t="shared" si="9"/>
        <v>2.1250000000000002E-2</v>
      </c>
    </row>
    <row r="25" spans="2:15" ht="15" customHeight="1" x14ac:dyDescent="0.25">
      <c r="B25" s="162" t="s">
        <v>233</v>
      </c>
      <c r="C25" s="162">
        <v>2</v>
      </c>
      <c r="D25">
        <f t="shared" si="4"/>
        <v>0.04</v>
      </c>
      <c r="E25">
        <f t="shared" si="5"/>
        <v>0.1</v>
      </c>
      <c r="F25">
        <f t="shared" si="6"/>
        <v>0.2</v>
      </c>
      <c r="G25" s="161">
        <v>0.25</v>
      </c>
      <c r="H25" s="161">
        <v>0.25</v>
      </c>
      <c r="I25">
        <f>G25*90/100</f>
        <v>0.22500000000000001</v>
      </c>
      <c r="J25">
        <f t="shared" si="7"/>
        <v>2.2499999999999999E-2</v>
      </c>
    </row>
    <row r="26" spans="2:15" ht="15" customHeight="1" x14ac:dyDescent="0.25">
      <c r="B26" s="162">
        <v>0.34</v>
      </c>
      <c r="C26" s="162">
        <v>0.34</v>
      </c>
      <c r="D26">
        <f t="shared" si="4"/>
        <v>6.8000000000000005E-3</v>
      </c>
      <c r="E26">
        <f t="shared" si="5"/>
        <v>1.7000000000000001E-2</v>
      </c>
      <c r="F26">
        <f t="shared" si="6"/>
        <v>3.4000000000000002E-2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M15" sqref="M15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C15" sqref="C15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zoomScale="90" zoomScaleNormal="90" workbookViewId="0">
      <selection activeCell="G31" sqref="G31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6033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 выходами</vt:lpstr>
      <vt:lpstr>печать</vt:lpstr>
      <vt:lpstr>Лист6</vt:lpstr>
      <vt:lpstr>Лист7</vt:lpstr>
      <vt:lpstr>Лист5</vt:lpstr>
      <vt:lpstr>Лист4</vt:lpstr>
      <vt:lpstr>Лист3</vt:lpstr>
      <vt:lpstr>Лист2</vt:lpstr>
      <vt:lpstr>'с выходами'!_GoBack2</vt:lpstr>
      <vt:lpstr>Лист6!Область_печати</vt:lpstr>
      <vt:lpstr>Лист7!Область_печати</vt:lpstr>
      <vt:lpstr>печать!Область_печати</vt:lpstr>
      <vt:lpstr>'с выходами'!Область_печати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ECMZ</dc:creator>
  <cp:lastModifiedBy>user</cp:lastModifiedBy>
  <cp:revision>327</cp:revision>
  <cp:lastPrinted>2024-01-30T11:05:18Z</cp:lastPrinted>
  <dcterms:created xsi:type="dcterms:W3CDTF">2006-09-15T21:00:00Z</dcterms:created>
  <dcterms:modified xsi:type="dcterms:W3CDTF">2024-01-30T11:42:37Z</dcterms:modified>
  <dc:language>ru-RU</dc:language>
</cp:coreProperties>
</file>